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KLA18085A - ROZŠÍŘENÍ KAP..." sheetId="2" r:id="rId2"/>
  </sheets>
  <definedNames>
    <definedName name="_xlnm.Print_Area" localSheetId="0">'Rekapitulace stavby'!$D$4:$AO$36,'Rekapitulace stavby'!$C$42:$AQ$56</definedName>
    <definedName name="_xlnm.Print_Titles" localSheetId="0">'Rekapitulace stavby'!$52:$52</definedName>
    <definedName name="_xlnm._FilterDatabase" localSheetId="1" hidden="1">'KLA18085A - ROZŠÍŘENÍ KAP...'!$C$77:$K$113</definedName>
    <definedName name="_xlnm.Print_Area" localSheetId="1">'KLA18085A - ROZŠÍŘENÍ KAP...'!$C$4:$J$37,'KLA18085A - ROZŠÍŘENÍ KAP...'!$C$43:$J$61,'KLA18085A - ROZŠÍŘENÍ KAP...'!$C$67:$K$113</definedName>
    <definedName name="_xlnm.Print_Titles" localSheetId="1">'KLA18085A - ROZŠÍŘENÍ KAP...'!$77:$77</definedName>
  </definedNames>
  <calcPr/>
</workbook>
</file>

<file path=xl/calcChain.xml><?xml version="1.0" encoding="utf-8"?>
<calcChain xmlns="http://schemas.openxmlformats.org/spreadsheetml/2006/main">
  <c i="2" r="J35"/>
  <c r="J34"/>
  <c i="1" r="AY55"/>
  <c i="2" r="J33"/>
  <c i="1" r="AX55"/>
  <c i="2" r="BI112"/>
  <c r="BH112"/>
  <c r="BG112"/>
  <c r="BF112"/>
  <c r="T112"/>
  <c r="R112"/>
  <c r="P112"/>
  <c r="BK112"/>
  <c r="J112"/>
  <c r="BE112"/>
  <c r="BI110"/>
  <c r="BH110"/>
  <c r="BG110"/>
  <c r="BF110"/>
  <c r="T110"/>
  <c r="T109"/>
  <c r="T108"/>
  <c r="R110"/>
  <c r="R109"/>
  <c r="R108"/>
  <c r="P110"/>
  <c r="P109"/>
  <c r="P108"/>
  <c r="BK110"/>
  <c r="BK109"/>
  <c r="J109"/>
  <c r="BK108"/>
  <c r="J108"/>
  <c r="J110"/>
  <c r="BE110"/>
  <c r="J60"/>
  <c r="J59"/>
  <c r="BI106"/>
  <c r="BH106"/>
  <c r="BG106"/>
  <c r="BF106"/>
  <c r="T106"/>
  <c r="T105"/>
  <c r="R106"/>
  <c r="R105"/>
  <c r="P106"/>
  <c r="P105"/>
  <c r="BK106"/>
  <c r="BK105"/>
  <c r="J105"/>
  <c r="J106"/>
  <c r="BE106"/>
  <c r="J58"/>
  <c r="BI103"/>
  <c r="BH103"/>
  <c r="BG103"/>
  <c r="BF103"/>
  <c r="T103"/>
  <c r="R103"/>
  <c r="P103"/>
  <c r="BK103"/>
  <c r="J103"/>
  <c r="BE103"/>
  <c r="BI101"/>
  <c r="BH101"/>
  <c r="BG101"/>
  <c r="BF101"/>
  <c r="T101"/>
  <c r="R101"/>
  <c r="P101"/>
  <c r="BK101"/>
  <c r="J101"/>
  <c r="BE101"/>
  <c r="BI99"/>
  <c r="BH99"/>
  <c r="BG99"/>
  <c r="BF99"/>
  <c r="T99"/>
  <c r="R99"/>
  <c r="P99"/>
  <c r="BK99"/>
  <c r="J99"/>
  <c r="BE99"/>
  <c r="BI97"/>
  <c r="BH97"/>
  <c r="BG97"/>
  <c r="BF97"/>
  <c r="T97"/>
  <c r="R97"/>
  <c r="P97"/>
  <c r="BK97"/>
  <c r="J97"/>
  <c r="BE97"/>
  <c r="BI95"/>
  <c r="BH95"/>
  <c r="BG95"/>
  <c r="BF95"/>
  <c r="T95"/>
  <c r="R95"/>
  <c r="P95"/>
  <c r="BK95"/>
  <c r="J95"/>
  <c r="BE95"/>
  <c r="BI93"/>
  <c r="BH93"/>
  <c r="BG93"/>
  <c r="BF93"/>
  <c r="T93"/>
  <c r="R93"/>
  <c r="P93"/>
  <c r="BK93"/>
  <c r="J93"/>
  <c r="BE93"/>
  <c r="BI91"/>
  <c r="BH91"/>
  <c r="BG91"/>
  <c r="BF91"/>
  <c r="T91"/>
  <c r="R91"/>
  <c r="P91"/>
  <c r="BK91"/>
  <c r="J91"/>
  <c r="BE91"/>
  <c r="BI89"/>
  <c r="BH89"/>
  <c r="BG89"/>
  <c r="BF89"/>
  <c r="T89"/>
  <c r="R89"/>
  <c r="P89"/>
  <c r="BK89"/>
  <c r="J89"/>
  <c r="BE89"/>
  <c r="BI87"/>
  <c r="BH87"/>
  <c r="BG87"/>
  <c r="BF87"/>
  <c r="T87"/>
  <c r="R87"/>
  <c r="P87"/>
  <c r="BK87"/>
  <c r="J87"/>
  <c r="BE87"/>
  <c r="BI85"/>
  <c r="BH85"/>
  <c r="BG85"/>
  <c r="BF85"/>
  <c r="T85"/>
  <c r="R85"/>
  <c r="P85"/>
  <c r="BK85"/>
  <c r="J85"/>
  <c r="BE85"/>
  <c r="BI83"/>
  <c r="BH83"/>
  <c r="BG83"/>
  <c r="BF83"/>
  <c r="T83"/>
  <c r="R83"/>
  <c r="P83"/>
  <c r="BK83"/>
  <c r="J83"/>
  <c r="BE83"/>
  <c r="BI81"/>
  <c r="F35"/>
  <c i="1" r="BD55"/>
  <c i="2" r="BH81"/>
  <c r="F34"/>
  <c i="1" r="BC55"/>
  <c i="2" r="BG81"/>
  <c r="F33"/>
  <c i="1" r="BB55"/>
  <c i="2" r="BF81"/>
  <c r="J32"/>
  <c i="1" r="AW55"/>
  <c i="2" r="F32"/>
  <c i="1" r="BA55"/>
  <c i="2" r="T81"/>
  <c r="T80"/>
  <c r="T79"/>
  <c r="T78"/>
  <c r="R81"/>
  <c r="R80"/>
  <c r="R79"/>
  <c r="R78"/>
  <c r="P81"/>
  <c r="P80"/>
  <c r="P79"/>
  <c r="P78"/>
  <c i="1" r="AU55"/>
  <c i="2" r="BK81"/>
  <c r="BK80"/>
  <c r="J80"/>
  <c r="BK79"/>
  <c r="J79"/>
  <c r="BK78"/>
  <c r="J78"/>
  <c r="J55"/>
  <c r="J28"/>
  <c i="1" r="AG55"/>
  <c i="2" r="J81"/>
  <c r="BE81"/>
  <c r="J31"/>
  <c i="1" r="AV55"/>
  <c i="2" r="F31"/>
  <c i="1" r="AZ55"/>
  <c i="2" r="J57"/>
  <c r="J56"/>
  <c r="F72"/>
  <c r="E70"/>
  <c r="F48"/>
  <c r="E46"/>
  <c r="J37"/>
  <c r="J22"/>
  <c r="E22"/>
  <c r="J75"/>
  <c r="J51"/>
  <c r="J21"/>
  <c r="J19"/>
  <c r="E19"/>
  <c r="J74"/>
  <c r="J50"/>
  <c r="J18"/>
  <c r="J16"/>
  <c r="E16"/>
  <c r="F75"/>
  <c r="F51"/>
  <c r="J15"/>
  <c r="J13"/>
  <c r="E13"/>
  <c r="F74"/>
  <c r="F50"/>
  <c r="J12"/>
  <c r="J10"/>
  <c r="J72"/>
  <c r="J48"/>
  <c i="1" r="BD54"/>
  <c r="W33"/>
  <c r="BC54"/>
  <c r="W32"/>
  <c r="BB54"/>
  <c r="W31"/>
  <c r="BA54"/>
  <c r="W30"/>
  <c r="AZ54"/>
  <c r="W29"/>
  <c r="AY54"/>
  <c r="AX54"/>
  <c r="AW54"/>
  <c r="AK30"/>
  <c r="AV54"/>
  <c r="AK29"/>
  <c r="AU54"/>
  <c r="AT54"/>
  <c r="AS54"/>
  <c r="AG54"/>
  <c r="AK26"/>
  <c r="AT55"/>
  <c r="AN55"/>
  <c r="AN54"/>
  <c r="L50"/>
  <c r="AM50"/>
  <c r="AM49"/>
  <c r="L49"/>
  <c r="AM47"/>
  <c r="L47"/>
  <c r="L45"/>
  <c r="L44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<sst xmlns="http://schemas.openxmlformats.org/spreadsheetml/2006/main">
  <si>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</si>
  <si>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</si>
  <si>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</si>
  <si>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</si>
  <si>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</si>
  <si>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{70063ae4-db2a-48f9-a4a1-0e0292adca3b}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</si>
  <si>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</si>
  <si>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</si>
  <si>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</si>
  <si>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</si>
  <si>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</si>
  <si>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</si>
  <si>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</si>
  <si>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</si>
  <si>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KLA18085A</t>
  </si>
  <si>
    <t xml:space="preserve">Měnit lze pouze buňky se žlutým podbarvením!_x000d_
_x000d_
1) na prvním listu Rekapitulace stavby vyplňte v sestavě_x000d_
_x000d_
    a) Souhrnný list_x000d_
       - údaje o Zhotoviteli_x000d_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Zhotoviteli, pokud se liší od údajů o Zhotoviteli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</si>
  <si>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</si>
  <si>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ROZŠÍŘENÍ KAPACIT ZŠ ŠLAPANICE-VENKOVNÍ KANALIZACE-PAVILON C-KUCHYŇ</t>
  </si>
  <si>
    <t>KSO:</t>
  </si>
  <si>
    <t>CC-CZ:</t>
  </si>
  <si>
    <t>Místo:</t>
  </si>
  <si>
    <t xml:space="preserve"> </t>
  </si>
  <si>
    <t>Datum:</t>
  </si>
  <si>
    <t>26. 10. 2018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</si>
  <si>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</si>
  <si>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</si>
  <si>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</si>
  <si>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</si>
  <si>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</si>
  <si>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</si>
  <si>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</si>
  <si>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</si>
  <si>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</si>
  <si>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</si>
  <si>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</si>
  <si>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</si>
  <si>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</si>
  <si>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</si>
  <si>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</si>
  <si>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</si>
  <si>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</si>
  <si>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</si>
  <si>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</si>
  <si>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</si>
  <si>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</si>
  <si>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</si>
  <si>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</si>
  <si>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</si>
  <si>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</si>
  <si>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</si>
  <si>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</si>
  <si>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</si>
  <si>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</si>
  <si>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</si>
  <si>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</si>
  <si>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</si>
  <si>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</si>
  <si>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</si>
  <si>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</si>
  <si>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</si>
  <si>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</si>
  <si>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</si>
  <si>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</si>
  <si>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</si>
  <si>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</si>
  <si>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</si>
  <si>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</si>
  <si>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</si>
  <si>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</si>
  <si>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</si>
  <si>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</si>
  <si>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</si>
  <si>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</si>
  <si>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</si>
  <si>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</si>
  <si>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</si>
  <si>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</si>
  <si>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</si>
  <si>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</si>
  <si>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</si>
  <si>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</si>
  <si>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</si>
  <si>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</si>
  <si>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4 - Vodorovné konstrukce</t>
  </si>
  <si>
    <t>PSV - Práce a dodávky PSV</t>
  </si>
  <si>
    <t xml:space="preserve">    721 - Zdravotechnika - vnitřní kanalizace-dodávka a montáž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</si>
  <si>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</si>
  <si>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</si>
  <si>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</si>
  <si>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</si>
  <si>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</si>
  <si>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</si>
  <si>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</si>
  <si>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</si>
  <si>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</si>
  <si>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</si>
  <si>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</si>
  <si>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</si>
  <si>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</si>
  <si>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</si>
  <si>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</si>
  <si>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</si>
  <si>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</si>
  <si>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</si>
  <si>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132201201</t>
  </si>
  <si>
    <t>Hloubení rýh š do 2000 mm v hornině tř. 3 objemu do 100 m3</t>
  </si>
  <si>
    <t>m3</t>
  </si>
  <si>
    <t>CS ÚRS 2017 02</t>
  </si>
  <si>
    <t>4</t>
  </si>
  <si>
    <t>-1209868337</t>
  </si>
  <si>
    <t>P</t>
  </si>
  <si>
    <t>Poznámka k položce:_x000d_
3*0,8*0,9</t>
  </si>
  <si>
    <t>132201209</t>
  </si>
  <si>
    <t>Příplatek za lepivost k hloubení rýh š do 2000 mm v hornině tř. 3-4</t>
  </si>
  <si>
    <t>2133762505</t>
  </si>
  <si>
    <t>3</t>
  </si>
  <si>
    <t>162401102</t>
  </si>
  <si>
    <t>Vodorovné přemístění do 2000 m výkopku/sypaniny z horniny tř. 1 až 4</t>
  </si>
  <si>
    <t>CS ÚRS 2016 01</t>
  </si>
  <si>
    <t>-1187675877</t>
  </si>
  <si>
    <t>162701109</t>
  </si>
  <si>
    <t>Příplatek k vodorovnému přemístění výkopku/sypaniny z horniny tř. 1 až 4 ZKD 1000 m přes 10000 m</t>
  </si>
  <si>
    <t>766933827</t>
  </si>
  <si>
    <t>Poznámka k položce:_x000d_
10*2,16</t>
  </si>
  <si>
    <t>5</t>
  </si>
  <si>
    <t>167101101</t>
  </si>
  <si>
    <t>Nakládání výkopku z hornin tř. 1 až 4 do 100 m3</t>
  </si>
  <si>
    <t>1911155349</t>
  </si>
  <si>
    <t>6</t>
  </si>
  <si>
    <t>171201201</t>
  </si>
  <si>
    <t>Uložení sypaniny na skládky</t>
  </si>
  <si>
    <t>-501366759</t>
  </si>
  <si>
    <t>7</t>
  </si>
  <si>
    <t>171201211</t>
  </si>
  <si>
    <t>Poplatek za uložení odpadu ze sypaniny na skládce (skládkovné)</t>
  </si>
  <si>
    <t>t</t>
  </si>
  <si>
    <t>-46375610</t>
  </si>
  <si>
    <t>8</t>
  </si>
  <si>
    <t>174101101</t>
  </si>
  <si>
    <t>Zásyp jam, šachet rýh nebo kolem objektů sypaninou se zhutněním</t>
  </si>
  <si>
    <t>1745196133</t>
  </si>
  <si>
    <t>Poznámka k položce:_x000d_
2,16-0,24-0,96-0,06</t>
  </si>
  <si>
    <t>9</t>
  </si>
  <si>
    <t>M</t>
  </si>
  <si>
    <t>583439620</t>
  </si>
  <si>
    <t xml:space="preserve">kamenivo drcené hrubé  frakce 16-32  </t>
  </si>
  <si>
    <t>-898351473</t>
  </si>
  <si>
    <t>Poznámka k položce:_x000d_
Drcené kamenivo dle ČSN EN 13242 (kamenivo pro nestmelené směsi …..)</t>
  </si>
  <si>
    <t>10</t>
  </si>
  <si>
    <t>175151101</t>
  </si>
  <si>
    <t>Obsypání potrubí strojně sypaninou bez prohození, uloženou do 3 m</t>
  </si>
  <si>
    <t>608475948</t>
  </si>
  <si>
    <t>Poznámka k položce:_x000d_
3*0,8*0,4</t>
  </si>
  <si>
    <t>11</t>
  </si>
  <si>
    <t>583313480</t>
  </si>
  <si>
    <t>kamenivo těžené drobné frakce 0-4</t>
  </si>
  <si>
    <t>1485979203</t>
  </si>
  <si>
    <t>Poznámka k položce:_x000d_
0,96*1,8</t>
  </si>
  <si>
    <t>12</t>
  </si>
  <si>
    <t>975845444</t>
  </si>
  <si>
    <t>Napojení na stáv šachtu-průraz, zapěnování</t>
  </si>
  <si>
    <t>hzs</t>
  </si>
  <si>
    <t>-820942803</t>
  </si>
  <si>
    <t>Vodorovné konstrukce</t>
  </si>
  <si>
    <t>13</t>
  </si>
  <si>
    <t>451572111</t>
  </si>
  <si>
    <t>Lože pod potrubí otevřený výkop z kameniva drobného těženého</t>
  </si>
  <si>
    <t>1799593719</t>
  </si>
  <si>
    <t>Poznámka k položce:_x000d_
3*0,8*0,1</t>
  </si>
  <si>
    <t>PSV</t>
  </si>
  <si>
    <t>Práce a dodávky PSV</t>
  </si>
  <si>
    <t>721</t>
  </si>
  <si>
    <t>Zdravotechnika - vnitřní kanalizace-dodávka a montáž</t>
  </si>
  <si>
    <t>14</t>
  </si>
  <si>
    <t>721173403</t>
  </si>
  <si>
    <t>Potrubí kanalizační plastové svodné systém KG DN 160</t>
  </si>
  <si>
    <t>m</t>
  </si>
  <si>
    <t>16</t>
  </si>
  <si>
    <t>-1655989741</t>
  </si>
  <si>
    <t>Poznámka k položce:_x000d_
v.č.D.1.4.1-02</t>
  </si>
  <si>
    <t>721290112</t>
  </si>
  <si>
    <t>Zkouška těsnosti potrubí kanalizace vodou do DN 200</t>
  </si>
  <si>
    <t>1905012874</t>
  </si>
  <si>
    <t>Poznámka k položce:_x000d_
3,5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</si>
</sst>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29">
    <font>
      <sz val="8"/>
      <name val="Arial CE"/>
      <family val="2"/>
    </font>
    <font>
      <sz val="8"/>
      <color rgb="FF969696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8"/>
      <name val="Arial CE"/>
    </font>
    <font>
      <sz val="12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2"/>
      <color rgb="FF800000"/>
      <name val="Arial CE"/>
    </font>
    <font>
      <sz val="8"/>
      <color rgb="FF960000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28" fillId="0" borderId="0" applyNumberFormat="0" applyFill="0" applyBorder="0" applyAlignment="0" applyProtection="0"/>
  </cellStyleXfs>
  <cellXfs count="222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9" fillId="0" borderId="0" xfId="0" applyFont="1" applyAlignment="1" applyProtection="1">
      <alignment horizontal="left" vertical="center"/>
    </xf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0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top" wrapText="1"/>
    </xf>
    <xf numFmtId="0" fontId="2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top" wrapText="1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0" fillId="2" borderId="0" xfId="0" applyFont="1" applyFill="1" applyAlignment="1" applyProtection="1">
      <alignment horizontal="left" vertical="center"/>
      <protection locked="0"/>
    </xf>
    <xf numFmtId="49" fontId="0" fillId="2" borderId="0" xfId="0" applyNumberFormat="1" applyFont="1" applyFill="1" applyAlignment="1" applyProtection="1">
      <alignment horizontal="left" vertical="center"/>
      <protection locked="0"/>
    </xf>
    <xf numFmtId="49" fontId="0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3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3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right" vertical="center"/>
    </xf>
    <xf numFmtId="4" fontId="12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3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3" fillId="3" borderId="7" xfId="0" applyFont="1" applyFill="1" applyBorder="1" applyAlignment="1" applyProtection="1">
      <alignment horizontal="center" vertical="center"/>
    </xf>
    <xf numFmtId="0" fontId="3" fillId="3" borderId="7" xfId="0" applyFont="1" applyFill="1" applyBorder="1" applyAlignment="1" applyProtection="1">
      <alignment horizontal="left" vertical="center"/>
    </xf>
    <xf numFmtId="4" fontId="3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left" vertical="center" wrapText="1"/>
    </xf>
    <xf numFmtId="0" fontId="2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0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vertical="center" wrapText="1"/>
    </xf>
    <xf numFmtId="0" fontId="15" fillId="0" borderId="11" xfId="0" applyFont="1" applyBorder="1" applyAlignment="1">
      <alignment horizontal="center" vertical="center"/>
    </xf>
    <xf numFmtId="0" fontId="15" fillId="0" borderId="12" xfId="0" applyFont="1" applyBorder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" fillId="0" borderId="14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6" fillId="4" borderId="6" xfId="0" applyFont="1" applyFill="1" applyBorder="1" applyAlignment="1" applyProtection="1">
      <alignment horizontal="center" vertical="center"/>
    </xf>
    <xf numFmtId="0" fontId="16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6" fillId="4" borderId="7" xfId="0" applyFont="1" applyFill="1" applyBorder="1" applyAlignment="1" applyProtection="1">
      <alignment horizontal="center" vertical="center"/>
    </xf>
    <xf numFmtId="0" fontId="16" fillId="4" borderId="7" xfId="0" applyFont="1" applyFill="1" applyBorder="1" applyAlignment="1" applyProtection="1">
      <alignment horizontal="right" vertical="center"/>
    </xf>
    <xf numFmtId="0" fontId="16" fillId="4" borderId="8" xfId="0" applyFont="1" applyFill="1" applyBorder="1" applyAlignment="1" applyProtection="1">
      <alignment horizontal="left" vertical="center"/>
    </xf>
    <xf numFmtId="0" fontId="16" fillId="4" borderId="0" xfId="0" applyFont="1" applyFill="1" applyAlignment="1" applyProtection="1">
      <alignment horizontal="center" vertical="center"/>
    </xf>
    <xf numFmtId="0" fontId="17" fillId="0" borderId="16" xfId="0" applyFont="1" applyBorder="1" applyAlignment="1" applyProtection="1">
      <alignment horizontal="center" vertical="center" wrapText="1"/>
    </xf>
    <xf numFmtId="0" fontId="17" fillId="0" borderId="17" xfId="0" applyFont="1" applyBorder="1" applyAlignment="1" applyProtection="1">
      <alignment horizontal="center" vertical="center" wrapText="1"/>
    </xf>
    <xf numFmtId="0" fontId="17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3" fillId="0" borderId="3" xfId="0" applyFont="1" applyBorder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18" fillId="0" borderId="0" xfId="0" applyFont="1" applyAlignment="1" applyProtection="1">
      <alignment vertical="center"/>
    </xf>
    <xf numFmtId="4" fontId="18" fillId="0" borderId="0" xfId="0" applyNumberFormat="1" applyFont="1" applyAlignment="1" applyProtection="1">
      <alignment horizontal="right" vertical="center"/>
    </xf>
    <xf numFmtId="4" fontId="1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3" fillId="0" borderId="3" xfId="0" applyFont="1" applyBorder="1" applyAlignment="1">
      <alignment vertical="center"/>
    </xf>
    <xf numFmtId="4" fontId="15" fillId="0" borderId="14" xfId="0" applyNumberFormat="1" applyFont="1" applyBorder="1" applyAlignment="1" applyProtection="1">
      <alignment vertical="center"/>
    </xf>
    <xf numFmtId="4" fontId="15" fillId="0" borderId="0" xfId="0" applyNumberFormat="1" applyFont="1" applyBorder="1" applyAlignment="1" applyProtection="1">
      <alignment vertical="center"/>
    </xf>
    <xf numFmtId="166" fontId="15" fillId="0" borderId="0" xfId="0" applyNumberFormat="1" applyFont="1" applyBorder="1" applyAlignment="1" applyProtection="1">
      <alignment vertical="center"/>
    </xf>
    <xf numFmtId="4" fontId="15" fillId="0" borderId="15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19" fillId="0" borderId="0" xfId="1" applyFont="1" applyAlignment="1">
      <alignment horizontal="center" vertical="center"/>
    </xf>
    <xf numFmtId="0" fontId="4" fillId="0" borderId="3" xfId="0" applyFont="1" applyBorder="1" applyAlignment="1" applyProtection="1">
      <alignment vertical="center"/>
    </xf>
    <xf numFmtId="0" fontId="20" fillId="0" borderId="0" xfId="0" applyFont="1" applyAlignment="1" applyProtection="1">
      <alignment vertical="center"/>
    </xf>
    <xf numFmtId="0" fontId="20" fillId="0" borderId="0" xfId="0" applyFont="1" applyAlignment="1" applyProtection="1">
      <alignment horizontal="left" vertical="center" wrapText="1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2" fillId="0" borderId="19" xfId="0" applyNumberFormat="1" applyFont="1" applyBorder="1" applyAlignment="1" applyProtection="1">
      <alignment vertical="center"/>
    </xf>
    <xf numFmtId="4" fontId="22" fillId="0" borderId="20" xfId="0" applyNumberFormat="1" applyFont="1" applyBorder="1" applyAlignment="1" applyProtection="1">
      <alignment vertical="center"/>
    </xf>
    <xf numFmtId="166" fontId="22" fillId="0" borderId="20" xfId="0" applyNumberFormat="1" applyFont="1" applyBorder="1" applyAlignment="1" applyProtection="1">
      <alignment vertical="center"/>
    </xf>
    <xf numFmtId="4" fontId="22" fillId="0" borderId="21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/>
      <protection locked="0"/>
    </xf>
    <xf numFmtId="165" fontId="0" fillId="0" borderId="0" xfId="0" applyNumberFormat="1" applyFont="1" applyAlignment="1">
      <alignment horizontal="left" vertical="center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12" xfId="0" applyFont="1" applyBorder="1" applyAlignment="1" applyProtection="1">
      <alignment vertical="center"/>
      <protection locked="0"/>
    </xf>
    <xf numFmtId="0" fontId="13" fillId="0" borderId="0" xfId="0" applyFont="1" applyAlignment="1">
      <alignment horizontal="left" vertical="center"/>
    </xf>
    <xf numFmtId="4" fontId="18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3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3" fillId="4" borderId="7" xfId="0" applyFont="1" applyFill="1" applyBorder="1" applyAlignment="1">
      <alignment horizontal="right" vertical="center"/>
    </xf>
    <xf numFmtId="0" fontId="3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3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6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16" fillId="4" borderId="0" xfId="0" applyFont="1" applyFill="1" applyAlignment="1" applyProtection="1">
      <alignment horizontal="right" vertical="center"/>
    </xf>
    <xf numFmtId="0" fontId="23" fillId="0" borderId="0" xfId="0" applyFont="1" applyAlignment="1" applyProtection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5" fillId="0" borderId="20" xfId="0" applyFont="1" applyBorder="1" applyAlignment="1" applyProtection="1">
      <alignment horizontal="left" vertical="center"/>
    </xf>
    <xf numFmtId="0" fontId="5" fillId="0" borderId="20" xfId="0" applyFont="1" applyBorder="1" applyAlignment="1" applyProtection="1">
      <alignment vertical="center"/>
    </xf>
    <xf numFmtId="0" fontId="5" fillId="0" borderId="20" xfId="0" applyFont="1" applyBorder="1" applyAlignment="1" applyProtection="1">
      <alignment vertical="center"/>
      <protection locked="0"/>
    </xf>
    <xf numFmtId="4" fontId="5" fillId="0" borderId="20" xfId="0" applyNumberFormat="1" applyFont="1" applyBorder="1" applyAlignment="1" applyProtection="1">
      <alignment vertical="center"/>
    </xf>
    <xf numFmtId="0" fontId="5" fillId="0" borderId="3" xfId="0" applyFont="1" applyBorder="1" applyAlignment="1">
      <alignment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horizontal="center" vertical="center" wrapText="1"/>
    </xf>
    <xf numFmtId="0" fontId="16" fillId="4" borderId="16" xfId="0" applyFont="1" applyFill="1" applyBorder="1" applyAlignment="1" applyProtection="1">
      <alignment horizontal="center" vertical="center" wrapText="1"/>
    </xf>
    <xf numFmtId="0" fontId="16" fillId="4" borderId="17" xfId="0" applyFont="1" applyFill="1" applyBorder="1" applyAlignment="1" applyProtection="1">
      <alignment horizontal="center" vertical="center" wrapText="1"/>
    </xf>
    <xf numFmtId="0" fontId="16" fillId="4" borderId="17" xfId="0" applyFont="1" applyFill="1" applyBorder="1" applyAlignment="1" applyProtection="1">
      <alignment horizontal="center" vertical="center" wrapText="1"/>
      <protection locked="0"/>
    </xf>
    <xf numFmtId="0" fontId="16" fillId="4" borderId="18" xfId="0" applyFont="1" applyFill="1" applyBorder="1" applyAlignment="1" applyProtection="1">
      <alignment horizontal="center" vertical="center" wrapText="1"/>
    </xf>
    <xf numFmtId="0" fontId="16" fillId="4" borderId="0" xfId="0" applyFont="1" applyFill="1" applyAlignment="1" applyProtection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4" fontId="18" fillId="0" borderId="0" xfId="0" applyNumberFormat="1" applyFont="1" applyAlignment="1" applyProtection="1"/>
    <xf numFmtId="166" fontId="24" fillId="0" borderId="12" xfId="0" applyNumberFormat="1" applyFont="1" applyBorder="1" applyAlignment="1" applyProtection="1"/>
    <xf numFmtId="166" fontId="24" fillId="0" borderId="13" xfId="0" applyNumberFormat="1" applyFont="1" applyBorder="1" applyAlignment="1" applyProtection="1"/>
    <xf numFmtId="4" fontId="14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0" fillId="0" borderId="22" xfId="0" applyFont="1" applyBorder="1" applyAlignment="1" applyProtection="1">
      <alignment horizontal="center" vertical="center"/>
    </xf>
    <xf numFmtId="49" fontId="0" fillId="0" borderId="22" xfId="0" applyNumberFormat="1" applyFont="1" applyBorder="1" applyAlignment="1" applyProtection="1">
      <alignment horizontal="left" vertical="center" wrapText="1"/>
    </xf>
    <xf numFmtId="0" fontId="0" fillId="0" borderId="22" xfId="0" applyFont="1" applyBorder="1" applyAlignment="1" applyProtection="1">
      <alignment horizontal="left" vertical="center" wrapText="1"/>
    </xf>
    <xf numFmtId="0" fontId="0" fillId="0" borderId="22" xfId="0" applyFont="1" applyBorder="1" applyAlignment="1" applyProtection="1">
      <alignment horizontal="center" vertical="center" wrapText="1"/>
    </xf>
    <xf numFmtId="167" fontId="0" fillId="0" borderId="22" xfId="0" applyNumberFormat="1" applyFont="1" applyBorder="1" applyAlignment="1" applyProtection="1">
      <alignment vertical="center"/>
    </xf>
    <xf numFmtId="4" fontId="0" fillId="2" borderId="22" xfId="0" applyNumberFormat="1" applyFont="1" applyFill="1" applyBorder="1" applyAlignment="1" applyProtection="1">
      <alignment vertical="center"/>
      <protection locked="0"/>
    </xf>
    <xf numFmtId="4" fontId="0" fillId="0" borderId="22" xfId="0" applyNumberFormat="1" applyFont="1" applyBorder="1" applyAlignment="1" applyProtection="1">
      <alignment vertical="center"/>
    </xf>
    <xf numFmtId="0" fontId="1" fillId="2" borderId="14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5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25" fillId="0" borderId="0" xfId="0" applyFont="1" applyAlignment="1" applyProtection="1">
      <alignment horizontal="left" vertical="center"/>
    </xf>
    <xf numFmtId="0" fontId="26" fillId="0" borderId="0" xfId="0" applyFont="1" applyAlignment="1" applyProtection="1">
      <alignment vertical="center" wrapText="1"/>
    </xf>
    <xf numFmtId="0" fontId="0" fillId="0" borderId="14" xfId="0" applyFont="1" applyBorder="1" applyAlignment="1" applyProtection="1">
      <alignment vertical="center"/>
    </xf>
    <xf numFmtId="0" fontId="27" fillId="0" borderId="22" xfId="0" applyFont="1" applyBorder="1" applyAlignment="1" applyProtection="1">
      <alignment horizontal="center" vertical="center"/>
    </xf>
    <xf numFmtId="49" fontId="27" fillId="0" borderId="22" xfId="0" applyNumberFormat="1" applyFont="1" applyBorder="1" applyAlignment="1" applyProtection="1">
      <alignment horizontal="left" vertical="center" wrapText="1"/>
    </xf>
    <xf numFmtId="0" fontId="27" fillId="0" borderId="22" xfId="0" applyFont="1" applyBorder="1" applyAlignment="1" applyProtection="1">
      <alignment horizontal="left" vertical="center" wrapText="1"/>
    </xf>
    <xf numFmtId="0" fontId="27" fillId="0" borderId="22" xfId="0" applyFont="1" applyBorder="1" applyAlignment="1" applyProtection="1">
      <alignment horizontal="center" vertical="center" wrapText="1"/>
    </xf>
    <xf numFmtId="167" fontId="27" fillId="0" borderId="22" xfId="0" applyNumberFormat="1" applyFont="1" applyBorder="1" applyAlignment="1" applyProtection="1">
      <alignment vertical="center"/>
    </xf>
    <xf numFmtId="4" fontId="27" fillId="2" borderId="22" xfId="0" applyNumberFormat="1" applyFont="1" applyFill="1" applyBorder="1" applyAlignment="1" applyProtection="1">
      <alignment vertical="center"/>
      <protection locked="0"/>
    </xf>
    <xf numFmtId="4" fontId="27" fillId="0" borderId="22" xfId="0" applyNumberFormat="1" applyFont="1" applyBorder="1" applyAlignment="1" applyProtection="1">
      <alignment vertical="center"/>
    </xf>
    <xf numFmtId="0" fontId="27" fillId="0" borderId="3" xfId="0" applyFont="1" applyBorder="1" applyAlignment="1">
      <alignment vertical="center"/>
    </xf>
    <xf numFmtId="0" fontId="27" fillId="2" borderId="14" xfId="0" applyFont="1" applyFill="1" applyBorder="1" applyAlignment="1" applyProtection="1">
      <alignment horizontal="left" vertical="center"/>
      <protection locked="0"/>
    </xf>
    <xf numFmtId="0" fontId="27" fillId="0" borderId="0" xfId="0" applyFont="1" applyBorder="1" applyAlignment="1" applyProtection="1">
      <alignment horizontal="center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" customWidth="1"/>
    <col min="2" max="2" width="1.67" customWidth="1"/>
    <col min="3" max="3" width="4.17" customWidth="1"/>
    <col min="4" max="4" width="2.67" customWidth="1"/>
    <col min="5" max="5" width="2.67" customWidth="1"/>
    <col min="6" max="6" width="2.67" customWidth="1"/>
    <col min="7" max="7" width="2.67" customWidth="1"/>
    <col min="8" max="8" width="2.67" customWidth="1"/>
    <col min="9" max="9" width="2.67" customWidth="1"/>
    <col min="10" max="10" width="2.67" customWidth="1"/>
    <col min="11" max="11" width="2.67" customWidth="1"/>
    <col min="12" max="12" width="2.67" customWidth="1"/>
    <col min="13" max="13" width="2.67" customWidth="1"/>
    <col min="14" max="14" width="2.67" customWidth="1"/>
    <col min="15" max="15" width="2.67" customWidth="1"/>
    <col min="16" max="16" width="2.67" customWidth="1"/>
    <col min="17" max="17" width="2.67" customWidth="1"/>
    <col min="18" max="18" width="2.67" customWidth="1"/>
    <col min="19" max="19" width="2.67" customWidth="1"/>
    <col min="20" max="20" width="2.67" customWidth="1"/>
    <col min="21" max="21" width="2.67" customWidth="1"/>
    <col min="22" max="22" width="2.67" customWidth="1"/>
    <col min="23" max="23" width="2.67" customWidth="1"/>
    <col min="24" max="24" width="2.67" customWidth="1"/>
    <col min="25" max="25" width="2.67" customWidth="1"/>
    <col min="26" max="26" width="2.67" customWidth="1"/>
    <col min="27" max="27" width="2.67" customWidth="1"/>
    <col min="28" max="28" width="2.67" customWidth="1"/>
    <col min="29" max="29" width="2.67" customWidth="1"/>
    <col min="30" max="30" width="2.67" customWidth="1"/>
    <col min="31" max="31" width="2.67" customWidth="1"/>
    <col min="32" max="32" width="2.67" customWidth="1"/>
    <col min="33" max="33" width="2.67" customWidth="1"/>
    <col min="34" max="34" width="3.33" customWidth="1"/>
    <col min="35" max="35" width="31.67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5.67" hidden="1" customWidth="1"/>
    <col min="44" max="44" width="13.67" customWidth="1"/>
    <col min="45" max="45" width="25.83" hidden="1" customWidth="1"/>
    <col min="46" max="46" width="25.83" hidden="1" customWidth="1"/>
    <col min="47" max="47" width="25.83" hidden="1" customWidth="1"/>
    <col min="48" max="48" width="21.67" hidden="1" customWidth="1"/>
    <col min="49" max="49" width="21.67" hidden="1" customWidth="1"/>
    <col min="50" max="50" width="25" hidden="1" customWidth="1"/>
    <col min="51" max="51" width="25" hidden="1" customWidth="1"/>
    <col min="52" max="52" width="21.67" hidden="1" customWidth="1"/>
    <col min="53" max="53" width="19.17" hidden="1" customWidth="1"/>
    <col min="54" max="54" width="25" hidden="1" customWidth="1"/>
    <col min="55" max="55" width="21.6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  <col min="90" max="90" width="9.33" hidden="1"/>
    <col min="91" max="91" width="9.33" hidden="1"/>
  </cols>
  <sheetData>
    <row r="1">
      <c r="A1" s="11" t="s">
        <v>0</v>
      </c>
      <c r="AZ1" s="11" t="s">
        <v>1</v>
      </c>
      <c r="BA1" s="11" t="s">
        <v>2</v>
      </c>
      <c r="BB1" s="11" t="s">
        <v>3</v>
      </c>
      <c r="BT1" s="11" t="s">
        <v>4</v>
      </c>
      <c r="BU1" s="11" t="s">
        <v>4</v>
      </c>
      <c r="BV1" s="11" t="s">
        <v>5</v>
      </c>
    </row>
    <row r="2" ht="36.96" customHeight="1">
      <c r="AR2"/>
      <c r="BS2" s="12" t="s">
        <v>6</v>
      </c>
      <c r="BT2" s="12" t="s">
        <v>7</v>
      </c>
    </row>
    <row r="3" ht="6.96" customHeight="1">
      <c r="B3" s="13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5"/>
      <c r="BS3" s="12" t="s">
        <v>6</v>
      </c>
      <c r="BT3" s="12" t="s">
        <v>8</v>
      </c>
    </row>
    <row r="4" ht="24.96" customHeight="1">
      <c r="B4" s="16"/>
      <c r="C4" s="17"/>
      <c r="D4" s="18" t="s">
        <v>9</v>
      </c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  <c r="AK4" s="17"/>
      <c r="AL4" s="17"/>
      <c r="AM4" s="17"/>
      <c r="AN4" s="17"/>
      <c r="AO4" s="17"/>
      <c r="AP4" s="17"/>
      <c r="AQ4" s="17"/>
      <c r="AR4" s="15"/>
      <c r="AS4" s="19" t="s">
        <v>10</v>
      </c>
      <c r="BE4" s="20" t="s">
        <v>11</v>
      </c>
      <c r="BS4" s="12" t="s">
        <v>12</v>
      </c>
    </row>
    <row r="5" ht="12" customHeight="1">
      <c r="B5" s="16"/>
      <c r="C5" s="17"/>
      <c r="D5" s="21" t="s">
        <v>13</v>
      </c>
      <c r="E5" s="17"/>
      <c r="F5" s="17"/>
      <c r="G5" s="17"/>
      <c r="H5" s="17"/>
      <c r="I5" s="17"/>
      <c r="J5" s="17"/>
      <c r="K5" s="22" t="s">
        <v>14</v>
      </c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  <c r="W5" s="17"/>
      <c r="X5" s="17"/>
      <c r="Y5" s="17"/>
      <c r="Z5" s="17"/>
      <c r="AA5" s="17"/>
      <c r="AB5" s="17"/>
      <c r="AC5" s="17"/>
      <c r="AD5" s="17"/>
      <c r="AE5" s="17"/>
      <c r="AF5" s="17"/>
      <c r="AG5" s="17"/>
      <c r="AH5" s="17"/>
      <c r="AI5" s="17"/>
      <c r="AJ5" s="17"/>
      <c r="AK5" s="17"/>
      <c r="AL5" s="17"/>
      <c r="AM5" s="17"/>
      <c r="AN5" s="17"/>
      <c r="AO5" s="17"/>
      <c r="AP5" s="17"/>
      <c r="AQ5" s="17"/>
      <c r="AR5" s="15"/>
      <c r="BE5" s="23" t="s">
        <v>15</v>
      </c>
      <c r="BS5" s="12" t="s">
        <v>6</v>
      </c>
    </row>
    <row r="6" ht="36.96" customHeight="1">
      <c r="B6" s="16"/>
      <c r="C6" s="17"/>
      <c r="D6" s="24" t="s">
        <v>16</v>
      </c>
      <c r="E6" s="17"/>
      <c r="F6" s="17"/>
      <c r="G6" s="17"/>
      <c r="H6" s="17"/>
      <c r="I6" s="17"/>
      <c r="J6" s="17"/>
      <c r="K6" s="25" t="s">
        <v>17</v>
      </c>
      <c r="L6" s="17"/>
      <c r="M6" s="17"/>
      <c r="N6" s="17"/>
      <c r="O6" s="17"/>
      <c r="P6" s="17"/>
      <c r="Q6" s="17"/>
      <c r="R6" s="17"/>
      <c r="S6" s="17"/>
      <c r="T6" s="17"/>
      <c r="U6" s="17"/>
      <c r="V6" s="17"/>
      <c r="W6" s="17"/>
      <c r="X6" s="17"/>
      <c r="Y6" s="17"/>
      <c r="Z6" s="17"/>
      <c r="AA6" s="17"/>
      <c r="AB6" s="17"/>
      <c r="AC6" s="17"/>
      <c r="AD6" s="17"/>
      <c r="AE6" s="17"/>
      <c r="AF6" s="17"/>
      <c r="AG6" s="17"/>
      <c r="AH6" s="17"/>
      <c r="AI6" s="17"/>
      <c r="AJ6" s="17"/>
      <c r="AK6" s="17"/>
      <c r="AL6" s="17"/>
      <c r="AM6" s="17"/>
      <c r="AN6" s="17"/>
      <c r="AO6" s="17"/>
      <c r="AP6" s="17"/>
      <c r="AQ6" s="17"/>
      <c r="AR6" s="15"/>
      <c r="BE6" s="26"/>
      <c r="BS6" s="12" t="s">
        <v>6</v>
      </c>
    </row>
    <row r="7" ht="12" customHeight="1">
      <c r="B7" s="16"/>
      <c r="C7" s="17"/>
      <c r="D7" s="27" t="s">
        <v>18</v>
      </c>
      <c r="E7" s="17"/>
      <c r="F7" s="17"/>
      <c r="G7" s="17"/>
      <c r="H7" s="17"/>
      <c r="I7" s="17"/>
      <c r="J7" s="17"/>
      <c r="K7" s="22" t="s">
        <v>1</v>
      </c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7"/>
      <c r="AA7" s="17"/>
      <c r="AB7" s="17"/>
      <c r="AC7" s="17"/>
      <c r="AD7" s="17"/>
      <c r="AE7" s="17"/>
      <c r="AF7" s="17"/>
      <c r="AG7" s="17"/>
      <c r="AH7" s="17"/>
      <c r="AI7" s="17"/>
      <c r="AJ7" s="17"/>
      <c r="AK7" s="27" t="s">
        <v>19</v>
      </c>
      <c r="AL7" s="17"/>
      <c r="AM7" s="17"/>
      <c r="AN7" s="22" t="s">
        <v>1</v>
      </c>
      <c r="AO7" s="17"/>
      <c r="AP7" s="17"/>
      <c r="AQ7" s="17"/>
      <c r="AR7" s="15"/>
      <c r="BE7" s="26"/>
      <c r="BS7" s="12" t="s">
        <v>6</v>
      </c>
    </row>
    <row r="8" ht="12" customHeight="1">
      <c r="B8" s="16"/>
      <c r="C8" s="17"/>
      <c r="D8" s="27" t="s">
        <v>20</v>
      </c>
      <c r="E8" s="17"/>
      <c r="F8" s="17"/>
      <c r="G8" s="17"/>
      <c r="H8" s="17"/>
      <c r="I8" s="17"/>
      <c r="J8" s="17"/>
      <c r="K8" s="22" t="s">
        <v>21</v>
      </c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  <c r="AA8" s="17"/>
      <c r="AB8" s="17"/>
      <c r="AC8" s="17"/>
      <c r="AD8" s="17"/>
      <c r="AE8" s="17"/>
      <c r="AF8" s="17"/>
      <c r="AG8" s="17"/>
      <c r="AH8" s="17"/>
      <c r="AI8" s="17"/>
      <c r="AJ8" s="17"/>
      <c r="AK8" s="27" t="s">
        <v>22</v>
      </c>
      <c r="AL8" s="17"/>
      <c r="AM8" s="17"/>
      <c r="AN8" s="28" t="s">
        <v>23</v>
      </c>
      <c r="AO8" s="17"/>
      <c r="AP8" s="17"/>
      <c r="AQ8" s="17"/>
      <c r="AR8" s="15"/>
      <c r="BE8" s="26"/>
      <c r="BS8" s="12" t="s">
        <v>6</v>
      </c>
    </row>
    <row r="9" ht="14.4" customHeight="1">
      <c r="B9" s="16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  <c r="Z9" s="17"/>
      <c r="AA9" s="17"/>
      <c r="AB9" s="17"/>
      <c r="AC9" s="17"/>
      <c r="AD9" s="17"/>
      <c r="AE9" s="17"/>
      <c r="AF9" s="17"/>
      <c r="AG9" s="17"/>
      <c r="AH9" s="17"/>
      <c r="AI9" s="17"/>
      <c r="AJ9" s="17"/>
      <c r="AK9" s="17"/>
      <c r="AL9" s="17"/>
      <c r="AM9" s="17"/>
      <c r="AN9" s="17"/>
      <c r="AO9" s="17"/>
      <c r="AP9" s="17"/>
      <c r="AQ9" s="17"/>
      <c r="AR9" s="15"/>
      <c r="BE9" s="26"/>
      <c r="BS9" s="12" t="s">
        <v>6</v>
      </c>
    </row>
    <row r="10" ht="12" customHeight="1">
      <c r="B10" s="16"/>
      <c r="C10" s="17"/>
      <c r="D10" s="27" t="s">
        <v>24</v>
      </c>
      <c r="E10" s="17"/>
      <c r="F10" s="17"/>
      <c r="G10" s="17"/>
      <c r="H10" s="17"/>
      <c r="I10" s="17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7"/>
      <c r="AA10" s="17"/>
      <c r="AB10" s="17"/>
      <c r="AC10" s="17"/>
      <c r="AD10" s="17"/>
      <c r="AE10" s="17"/>
      <c r="AF10" s="17"/>
      <c r="AG10" s="17"/>
      <c r="AH10" s="17"/>
      <c r="AI10" s="17"/>
      <c r="AJ10" s="17"/>
      <c r="AK10" s="27" t="s">
        <v>25</v>
      </c>
      <c r="AL10" s="17"/>
      <c r="AM10" s="17"/>
      <c r="AN10" s="22" t="s">
        <v>1</v>
      </c>
      <c r="AO10" s="17"/>
      <c r="AP10" s="17"/>
      <c r="AQ10" s="17"/>
      <c r="AR10" s="15"/>
      <c r="BE10" s="26"/>
      <c r="BS10" s="12" t="s">
        <v>6</v>
      </c>
    </row>
    <row r="11" ht="18.48" customHeight="1">
      <c r="B11" s="16"/>
      <c r="C11" s="17"/>
      <c r="D11" s="17"/>
      <c r="E11" s="22" t="s">
        <v>21</v>
      </c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7"/>
      <c r="AI11" s="17"/>
      <c r="AJ11" s="17"/>
      <c r="AK11" s="27" t="s">
        <v>26</v>
      </c>
      <c r="AL11" s="17"/>
      <c r="AM11" s="17"/>
      <c r="AN11" s="22" t="s">
        <v>1</v>
      </c>
      <c r="AO11" s="17"/>
      <c r="AP11" s="17"/>
      <c r="AQ11" s="17"/>
      <c r="AR11" s="15"/>
      <c r="BE11" s="26"/>
      <c r="BS11" s="12" t="s">
        <v>6</v>
      </c>
    </row>
    <row r="12" ht="6.96" customHeight="1">
      <c r="B12" s="16"/>
      <c r="C12" s="17"/>
      <c r="D12" s="17"/>
      <c r="E12" s="17"/>
      <c r="F12" s="17"/>
      <c r="G12" s="17"/>
      <c r="H12" s="17"/>
      <c r="I12" s="17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  <c r="AC12" s="17"/>
      <c r="AD12" s="17"/>
      <c r="AE12" s="17"/>
      <c r="AF12" s="17"/>
      <c r="AG12" s="17"/>
      <c r="AH12" s="17"/>
      <c r="AI12" s="17"/>
      <c r="AJ12" s="17"/>
      <c r="AK12" s="17"/>
      <c r="AL12" s="17"/>
      <c r="AM12" s="17"/>
      <c r="AN12" s="17"/>
      <c r="AO12" s="17"/>
      <c r="AP12" s="17"/>
      <c r="AQ12" s="17"/>
      <c r="AR12" s="15"/>
      <c r="BE12" s="26"/>
      <c r="BS12" s="12" t="s">
        <v>6</v>
      </c>
    </row>
    <row r="13" ht="12" customHeight="1">
      <c r="B13" s="16"/>
      <c r="C13" s="17"/>
      <c r="D13" s="27" t="s">
        <v>27</v>
      </c>
      <c r="E13" s="17"/>
      <c r="F13" s="17"/>
      <c r="G13" s="17"/>
      <c r="H13" s="17"/>
      <c r="I13" s="17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17"/>
      <c r="W13" s="17"/>
      <c r="X13" s="17"/>
      <c r="Y13" s="17"/>
      <c r="Z13" s="17"/>
      <c r="AA13" s="17"/>
      <c r="AB13" s="17"/>
      <c r="AC13" s="17"/>
      <c r="AD13" s="17"/>
      <c r="AE13" s="17"/>
      <c r="AF13" s="17"/>
      <c r="AG13" s="17"/>
      <c r="AH13" s="17"/>
      <c r="AI13" s="17"/>
      <c r="AJ13" s="17"/>
      <c r="AK13" s="27" t="s">
        <v>25</v>
      </c>
      <c r="AL13" s="17"/>
      <c r="AM13" s="17"/>
      <c r="AN13" s="29" t="s">
        <v>28</v>
      </c>
      <c r="AO13" s="17"/>
      <c r="AP13" s="17"/>
      <c r="AQ13" s="17"/>
      <c r="AR13" s="15"/>
      <c r="BE13" s="26"/>
      <c r="BS13" s="12" t="s">
        <v>6</v>
      </c>
    </row>
    <row r="14">
      <c r="B14" s="16"/>
      <c r="C14" s="17"/>
      <c r="D14" s="17"/>
      <c r="E14" s="29" t="s">
        <v>28</v>
      </c>
      <c r="F14" s="30"/>
      <c r="G14" s="30"/>
      <c r="H14" s="30"/>
      <c r="I14" s="30"/>
      <c r="J14" s="30"/>
      <c r="K14" s="30"/>
      <c r="L14" s="30"/>
      <c r="M14" s="30"/>
      <c r="N14" s="30"/>
      <c r="O14" s="30"/>
      <c r="P14" s="30"/>
      <c r="Q14" s="30"/>
      <c r="R14" s="3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  <c r="AF14" s="30"/>
      <c r="AG14" s="30"/>
      <c r="AH14" s="30"/>
      <c r="AI14" s="30"/>
      <c r="AJ14" s="30"/>
      <c r="AK14" s="27" t="s">
        <v>26</v>
      </c>
      <c r="AL14" s="17"/>
      <c r="AM14" s="17"/>
      <c r="AN14" s="29" t="s">
        <v>28</v>
      </c>
      <c r="AO14" s="17"/>
      <c r="AP14" s="17"/>
      <c r="AQ14" s="17"/>
      <c r="AR14" s="15"/>
      <c r="BE14" s="26"/>
      <c r="BS14" s="12" t="s">
        <v>6</v>
      </c>
    </row>
    <row r="15" ht="6.96" customHeight="1">
      <c r="B15" s="16"/>
      <c r="C15" s="17"/>
      <c r="D15" s="17"/>
      <c r="E15" s="17"/>
      <c r="F15" s="17"/>
      <c r="G15" s="17"/>
      <c r="H15" s="17"/>
      <c r="I15" s="1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7"/>
      <c r="X15" s="17"/>
      <c r="Y15" s="17"/>
      <c r="Z15" s="17"/>
      <c r="AA15" s="17"/>
      <c r="AB15" s="17"/>
      <c r="AC15" s="17"/>
      <c r="AD15" s="17"/>
      <c r="AE15" s="17"/>
      <c r="AF15" s="17"/>
      <c r="AG15" s="17"/>
      <c r="AH15" s="17"/>
      <c r="AI15" s="17"/>
      <c r="AJ15" s="17"/>
      <c r="AK15" s="17"/>
      <c r="AL15" s="17"/>
      <c r="AM15" s="17"/>
      <c r="AN15" s="17"/>
      <c r="AO15" s="17"/>
      <c r="AP15" s="17"/>
      <c r="AQ15" s="17"/>
      <c r="AR15" s="15"/>
      <c r="BE15" s="26"/>
      <c r="BS15" s="12" t="s">
        <v>4</v>
      </c>
    </row>
    <row r="16" ht="12" customHeight="1">
      <c r="B16" s="16"/>
      <c r="C16" s="17"/>
      <c r="D16" s="27" t="s">
        <v>29</v>
      </c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17"/>
      <c r="AJ16" s="17"/>
      <c r="AK16" s="27" t="s">
        <v>25</v>
      </c>
      <c r="AL16" s="17"/>
      <c r="AM16" s="17"/>
      <c r="AN16" s="22" t="s">
        <v>1</v>
      </c>
      <c r="AO16" s="17"/>
      <c r="AP16" s="17"/>
      <c r="AQ16" s="17"/>
      <c r="AR16" s="15"/>
      <c r="BE16" s="26"/>
      <c r="BS16" s="12" t="s">
        <v>4</v>
      </c>
    </row>
    <row r="17" ht="18.48" customHeight="1">
      <c r="B17" s="16"/>
      <c r="C17" s="17"/>
      <c r="D17" s="17"/>
      <c r="E17" s="22" t="s">
        <v>21</v>
      </c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  <c r="AD17" s="17"/>
      <c r="AE17" s="17"/>
      <c r="AF17" s="17"/>
      <c r="AG17" s="17"/>
      <c r="AH17" s="17"/>
      <c r="AI17" s="17"/>
      <c r="AJ17" s="17"/>
      <c r="AK17" s="27" t="s">
        <v>26</v>
      </c>
      <c r="AL17" s="17"/>
      <c r="AM17" s="17"/>
      <c r="AN17" s="22" t="s">
        <v>1</v>
      </c>
      <c r="AO17" s="17"/>
      <c r="AP17" s="17"/>
      <c r="AQ17" s="17"/>
      <c r="AR17" s="15"/>
      <c r="BE17" s="26"/>
      <c r="BS17" s="12" t="s">
        <v>30</v>
      </c>
    </row>
    <row r="18" ht="6.96" customHeight="1">
      <c r="B18" s="16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  <c r="AE18" s="17"/>
      <c r="AF18" s="17"/>
      <c r="AG18" s="17"/>
      <c r="AH18" s="17"/>
      <c r="AI18" s="17"/>
      <c r="AJ18" s="17"/>
      <c r="AK18" s="17"/>
      <c r="AL18" s="17"/>
      <c r="AM18" s="17"/>
      <c r="AN18" s="17"/>
      <c r="AO18" s="17"/>
      <c r="AP18" s="17"/>
      <c r="AQ18" s="17"/>
      <c r="AR18" s="15"/>
      <c r="BE18" s="26"/>
      <c r="BS18" s="12" t="s">
        <v>6</v>
      </c>
    </row>
    <row r="19" ht="12" customHeight="1">
      <c r="B19" s="16"/>
      <c r="C19" s="17"/>
      <c r="D19" s="27" t="s">
        <v>31</v>
      </c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7"/>
      <c r="AD19" s="17"/>
      <c r="AE19" s="17"/>
      <c r="AF19" s="17"/>
      <c r="AG19" s="17"/>
      <c r="AH19" s="17"/>
      <c r="AI19" s="17"/>
      <c r="AJ19" s="17"/>
      <c r="AK19" s="27" t="s">
        <v>25</v>
      </c>
      <c r="AL19" s="17"/>
      <c r="AM19" s="17"/>
      <c r="AN19" s="22" t="s">
        <v>1</v>
      </c>
      <c r="AO19" s="17"/>
      <c r="AP19" s="17"/>
      <c r="AQ19" s="17"/>
      <c r="AR19" s="15"/>
      <c r="BE19" s="26"/>
      <c r="BS19" s="12" t="s">
        <v>6</v>
      </c>
    </row>
    <row r="20" ht="18.48" customHeight="1">
      <c r="B20" s="16"/>
      <c r="C20" s="17"/>
      <c r="D20" s="17"/>
      <c r="E20" s="22" t="s">
        <v>21</v>
      </c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/>
      <c r="AD20" s="17"/>
      <c r="AE20" s="17"/>
      <c r="AF20" s="17"/>
      <c r="AG20" s="17"/>
      <c r="AH20" s="17"/>
      <c r="AI20" s="17"/>
      <c r="AJ20" s="17"/>
      <c r="AK20" s="27" t="s">
        <v>26</v>
      </c>
      <c r="AL20" s="17"/>
      <c r="AM20" s="17"/>
      <c r="AN20" s="22" t="s">
        <v>1</v>
      </c>
      <c r="AO20" s="17"/>
      <c r="AP20" s="17"/>
      <c r="AQ20" s="17"/>
      <c r="AR20" s="15"/>
      <c r="BE20" s="26"/>
      <c r="BS20" s="12" t="s">
        <v>30</v>
      </c>
    </row>
    <row r="21" ht="6.96" customHeight="1">
      <c r="B21" s="16"/>
      <c r="C21" s="17"/>
      <c r="D21" s="17"/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E21" s="17"/>
      <c r="AF21" s="17"/>
      <c r="AG21" s="17"/>
      <c r="AH21" s="17"/>
      <c r="AI21" s="17"/>
      <c r="AJ21" s="17"/>
      <c r="AK21" s="17"/>
      <c r="AL21" s="17"/>
      <c r="AM21" s="17"/>
      <c r="AN21" s="17"/>
      <c r="AO21" s="17"/>
      <c r="AP21" s="17"/>
      <c r="AQ21" s="17"/>
      <c r="AR21" s="15"/>
      <c r="BE21" s="26"/>
    </row>
    <row r="22" ht="12" customHeight="1">
      <c r="B22" s="16"/>
      <c r="C22" s="17"/>
      <c r="D22" s="27" t="s">
        <v>32</v>
      </c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  <c r="X22" s="17"/>
      <c r="Y22" s="17"/>
      <c r="Z22" s="17"/>
      <c r="AA22" s="17"/>
      <c r="AB22" s="17"/>
      <c r="AC22" s="17"/>
      <c r="AD22" s="17"/>
      <c r="AE22" s="17"/>
      <c r="AF22" s="17"/>
      <c r="AG22" s="17"/>
      <c r="AH22" s="17"/>
      <c r="AI22" s="17"/>
      <c r="AJ22" s="17"/>
      <c r="AK22" s="17"/>
      <c r="AL22" s="17"/>
      <c r="AM22" s="17"/>
      <c r="AN22" s="17"/>
      <c r="AO22" s="17"/>
      <c r="AP22" s="17"/>
      <c r="AQ22" s="17"/>
      <c r="AR22" s="15"/>
      <c r="BE22" s="26"/>
    </row>
    <row r="23" ht="16.5" customHeight="1">
      <c r="B23" s="16"/>
      <c r="C23" s="17"/>
      <c r="D23" s="17"/>
      <c r="E23" s="31" t="s">
        <v>1</v>
      </c>
      <c r="F23" s="31"/>
      <c r="G23" s="31"/>
      <c r="H23" s="31"/>
      <c r="I23" s="31"/>
      <c r="J23" s="31"/>
      <c r="K23" s="31"/>
      <c r="L23" s="31"/>
      <c r="M23" s="31"/>
      <c r="N23" s="31"/>
      <c r="O23" s="31"/>
      <c r="P23" s="31"/>
      <c r="Q23" s="31"/>
      <c r="R23" s="31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  <c r="AF23" s="31"/>
      <c r="AG23" s="31"/>
      <c r="AH23" s="31"/>
      <c r="AI23" s="31"/>
      <c r="AJ23" s="31"/>
      <c r="AK23" s="31"/>
      <c r="AL23" s="31"/>
      <c r="AM23" s="31"/>
      <c r="AN23" s="31"/>
      <c r="AO23" s="17"/>
      <c r="AP23" s="17"/>
      <c r="AQ23" s="17"/>
      <c r="AR23" s="15"/>
      <c r="BE23" s="26"/>
    </row>
    <row r="24" ht="6.96" customHeight="1">
      <c r="B24" s="16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  <c r="AF24" s="17"/>
      <c r="AG24" s="17"/>
      <c r="AH24" s="17"/>
      <c r="AI24" s="17"/>
      <c r="AJ24" s="17"/>
      <c r="AK24" s="17"/>
      <c r="AL24" s="17"/>
      <c r="AM24" s="17"/>
      <c r="AN24" s="17"/>
      <c r="AO24" s="17"/>
      <c r="AP24" s="17"/>
      <c r="AQ24" s="17"/>
      <c r="AR24" s="15"/>
      <c r="BE24" s="26"/>
    </row>
    <row r="25" ht="6.96" customHeight="1">
      <c r="B25" s="16"/>
      <c r="C25" s="17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17"/>
      <c r="AQ25" s="17"/>
      <c r="AR25" s="15"/>
      <c r="BE25" s="26"/>
    </row>
    <row r="26" s="1" customFormat="1" ht="25.92" customHeight="1">
      <c r="B26" s="33"/>
      <c r="C26" s="34"/>
      <c r="D26" s="35" t="s">
        <v>33</v>
      </c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37">
        <f>ROUND(AG54,2)</f>
        <v>0</v>
      </c>
      <c r="AL26" s="36"/>
      <c r="AM26" s="36"/>
      <c r="AN26" s="36"/>
      <c r="AO26" s="36"/>
      <c r="AP26" s="34"/>
      <c r="AQ26" s="34"/>
      <c r="AR26" s="38"/>
      <c r="BE26" s="26"/>
    </row>
    <row r="27" s="1" customFormat="1" ht="6.96" customHeight="1">
      <c r="B27" s="33"/>
      <c r="C27" s="34"/>
      <c r="D27" s="34"/>
      <c r="E27" s="34"/>
      <c r="F27" s="34"/>
      <c r="G27" s="34"/>
      <c r="H27" s="34"/>
      <c r="I27" s="34"/>
      <c r="J27" s="34"/>
      <c r="K27" s="34"/>
      <c r="L27" s="34"/>
      <c r="M27" s="34"/>
      <c r="N27" s="34"/>
      <c r="O27" s="34"/>
      <c r="P27" s="34"/>
      <c r="Q27" s="34"/>
      <c r="R27" s="34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  <c r="AF27" s="34"/>
      <c r="AG27" s="34"/>
      <c r="AH27" s="34"/>
      <c r="AI27" s="34"/>
      <c r="AJ27" s="34"/>
      <c r="AK27" s="34"/>
      <c r="AL27" s="34"/>
      <c r="AM27" s="34"/>
      <c r="AN27" s="34"/>
      <c r="AO27" s="34"/>
      <c r="AP27" s="34"/>
      <c r="AQ27" s="34"/>
      <c r="AR27" s="38"/>
      <c r="BE27" s="26"/>
    </row>
    <row r="28" s="1" customFormat="1">
      <c r="B28" s="33"/>
      <c r="C28" s="34"/>
      <c r="D28" s="34"/>
      <c r="E28" s="34"/>
      <c r="F28" s="34"/>
      <c r="G28" s="34"/>
      <c r="H28" s="34"/>
      <c r="I28" s="34"/>
      <c r="J28" s="34"/>
      <c r="K28" s="34"/>
      <c r="L28" s="39" t="s">
        <v>34</v>
      </c>
      <c r="M28" s="39"/>
      <c r="N28" s="39"/>
      <c r="O28" s="39"/>
      <c r="P28" s="39"/>
      <c r="Q28" s="34"/>
      <c r="R28" s="34"/>
      <c r="S28" s="34"/>
      <c r="T28" s="34"/>
      <c r="U28" s="34"/>
      <c r="V28" s="34"/>
      <c r="W28" s="39" t="s">
        <v>35</v>
      </c>
      <c r="X28" s="39"/>
      <c r="Y28" s="39"/>
      <c r="Z28" s="39"/>
      <c r="AA28" s="39"/>
      <c r="AB28" s="39"/>
      <c r="AC28" s="39"/>
      <c r="AD28" s="39"/>
      <c r="AE28" s="39"/>
      <c r="AF28" s="34"/>
      <c r="AG28" s="34"/>
      <c r="AH28" s="34"/>
      <c r="AI28" s="34"/>
      <c r="AJ28" s="34"/>
      <c r="AK28" s="39" t="s">
        <v>36</v>
      </c>
      <c r="AL28" s="39"/>
      <c r="AM28" s="39"/>
      <c r="AN28" s="39"/>
      <c r="AO28" s="39"/>
      <c r="AP28" s="34"/>
      <c r="AQ28" s="34"/>
      <c r="AR28" s="38"/>
      <c r="BE28" s="26"/>
    </row>
    <row r="29" s="2" customFormat="1" ht="14.4" customHeight="1">
      <c r="B29" s="40"/>
      <c r="C29" s="41"/>
      <c r="D29" s="27" t="s">
        <v>37</v>
      </c>
      <c r="E29" s="41"/>
      <c r="F29" s="27" t="s">
        <v>38</v>
      </c>
      <c r="G29" s="41"/>
      <c r="H29" s="41"/>
      <c r="I29" s="41"/>
      <c r="J29" s="41"/>
      <c r="K29" s="41"/>
      <c r="L29" s="42">
        <v>0.20999999999999999</v>
      </c>
      <c r="M29" s="41"/>
      <c r="N29" s="41"/>
      <c r="O29" s="41"/>
      <c r="P29" s="41"/>
      <c r="Q29" s="41"/>
      <c r="R29" s="41"/>
      <c r="S29" s="41"/>
      <c r="T29" s="41"/>
      <c r="U29" s="41"/>
      <c r="V29" s="41"/>
      <c r="W29" s="43">
        <f>ROUND(AZ54, 2)</f>
        <v>0</v>
      </c>
      <c r="X29" s="41"/>
      <c r="Y29" s="41"/>
      <c r="Z29" s="41"/>
      <c r="AA29" s="41"/>
      <c r="AB29" s="41"/>
      <c r="AC29" s="41"/>
      <c r="AD29" s="41"/>
      <c r="AE29" s="41"/>
      <c r="AF29" s="41"/>
      <c r="AG29" s="41"/>
      <c r="AH29" s="41"/>
      <c r="AI29" s="41"/>
      <c r="AJ29" s="41"/>
      <c r="AK29" s="43">
        <f>ROUND(AV54, 2)</f>
        <v>0</v>
      </c>
      <c r="AL29" s="41"/>
      <c r="AM29" s="41"/>
      <c r="AN29" s="41"/>
      <c r="AO29" s="41"/>
      <c r="AP29" s="41"/>
      <c r="AQ29" s="41"/>
      <c r="AR29" s="44"/>
      <c r="BE29" s="26"/>
    </row>
    <row r="30" s="2" customFormat="1" ht="14.4" customHeight="1">
      <c r="B30" s="40"/>
      <c r="C30" s="41"/>
      <c r="D30" s="41"/>
      <c r="E30" s="41"/>
      <c r="F30" s="27" t="s">
        <v>39</v>
      </c>
      <c r="G30" s="41"/>
      <c r="H30" s="41"/>
      <c r="I30" s="41"/>
      <c r="J30" s="41"/>
      <c r="K30" s="41"/>
      <c r="L30" s="42">
        <v>0.14999999999999999</v>
      </c>
      <c r="M30" s="41"/>
      <c r="N30" s="41"/>
      <c r="O30" s="41"/>
      <c r="P30" s="41"/>
      <c r="Q30" s="41"/>
      <c r="R30" s="41"/>
      <c r="S30" s="41"/>
      <c r="T30" s="41"/>
      <c r="U30" s="41"/>
      <c r="V30" s="41"/>
      <c r="W30" s="43">
        <f>ROUND(BA54, 2)</f>
        <v>0</v>
      </c>
      <c r="X30" s="41"/>
      <c r="Y30" s="41"/>
      <c r="Z30" s="41"/>
      <c r="AA30" s="41"/>
      <c r="AB30" s="41"/>
      <c r="AC30" s="41"/>
      <c r="AD30" s="41"/>
      <c r="AE30" s="41"/>
      <c r="AF30" s="41"/>
      <c r="AG30" s="41"/>
      <c r="AH30" s="41"/>
      <c r="AI30" s="41"/>
      <c r="AJ30" s="41"/>
      <c r="AK30" s="43">
        <f>ROUND(AW54, 2)</f>
        <v>0</v>
      </c>
      <c r="AL30" s="41"/>
      <c r="AM30" s="41"/>
      <c r="AN30" s="41"/>
      <c r="AO30" s="41"/>
      <c r="AP30" s="41"/>
      <c r="AQ30" s="41"/>
      <c r="AR30" s="44"/>
      <c r="BE30" s="26"/>
    </row>
    <row r="31" hidden="1" s="2" customFormat="1" ht="14.4" customHeight="1">
      <c r="B31" s="40"/>
      <c r="C31" s="41"/>
      <c r="D31" s="41"/>
      <c r="E31" s="41"/>
      <c r="F31" s="27" t="s">
        <v>40</v>
      </c>
      <c r="G31" s="41"/>
      <c r="H31" s="41"/>
      <c r="I31" s="41"/>
      <c r="J31" s="41"/>
      <c r="K31" s="41"/>
      <c r="L31" s="42">
        <v>0.20999999999999999</v>
      </c>
      <c r="M31" s="41"/>
      <c r="N31" s="41"/>
      <c r="O31" s="41"/>
      <c r="P31" s="41"/>
      <c r="Q31" s="41"/>
      <c r="R31" s="41"/>
      <c r="S31" s="41"/>
      <c r="T31" s="41"/>
      <c r="U31" s="41"/>
      <c r="V31" s="41"/>
      <c r="W31" s="43">
        <f>ROUND(BB54, 2)</f>
        <v>0</v>
      </c>
      <c r="X31" s="41"/>
      <c r="Y31" s="41"/>
      <c r="Z31" s="41"/>
      <c r="AA31" s="41"/>
      <c r="AB31" s="41"/>
      <c r="AC31" s="41"/>
      <c r="AD31" s="41"/>
      <c r="AE31" s="41"/>
      <c r="AF31" s="41"/>
      <c r="AG31" s="41"/>
      <c r="AH31" s="41"/>
      <c r="AI31" s="41"/>
      <c r="AJ31" s="41"/>
      <c r="AK31" s="43">
        <v>0</v>
      </c>
      <c r="AL31" s="41"/>
      <c r="AM31" s="41"/>
      <c r="AN31" s="41"/>
      <c r="AO31" s="41"/>
      <c r="AP31" s="41"/>
      <c r="AQ31" s="41"/>
      <c r="AR31" s="44"/>
      <c r="BE31" s="26"/>
    </row>
    <row r="32" hidden="1" s="2" customFormat="1" ht="14.4" customHeight="1">
      <c r="B32" s="40"/>
      <c r="C32" s="41"/>
      <c r="D32" s="41"/>
      <c r="E32" s="41"/>
      <c r="F32" s="27" t="s">
        <v>41</v>
      </c>
      <c r="G32" s="41"/>
      <c r="H32" s="41"/>
      <c r="I32" s="41"/>
      <c r="J32" s="41"/>
      <c r="K32" s="41"/>
      <c r="L32" s="42">
        <v>0.14999999999999999</v>
      </c>
      <c r="M32" s="41"/>
      <c r="N32" s="41"/>
      <c r="O32" s="41"/>
      <c r="P32" s="41"/>
      <c r="Q32" s="41"/>
      <c r="R32" s="41"/>
      <c r="S32" s="41"/>
      <c r="T32" s="41"/>
      <c r="U32" s="41"/>
      <c r="V32" s="41"/>
      <c r="W32" s="43">
        <f>ROUND(BC54, 2)</f>
        <v>0</v>
      </c>
      <c r="X32" s="41"/>
      <c r="Y32" s="41"/>
      <c r="Z32" s="41"/>
      <c r="AA32" s="41"/>
      <c r="AB32" s="41"/>
      <c r="AC32" s="41"/>
      <c r="AD32" s="41"/>
      <c r="AE32" s="41"/>
      <c r="AF32" s="41"/>
      <c r="AG32" s="41"/>
      <c r="AH32" s="41"/>
      <c r="AI32" s="41"/>
      <c r="AJ32" s="41"/>
      <c r="AK32" s="43">
        <v>0</v>
      </c>
      <c r="AL32" s="41"/>
      <c r="AM32" s="41"/>
      <c r="AN32" s="41"/>
      <c r="AO32" s="41"/>
      <c r="AP32" s="41"/>
      <c r="AQ32" s="41"/>
      <c r="AR32" s="44"/>
      <c r="BE32" s="26"/>
    </row>
    <row r="33" hidden="1" s="2" customFormat="1" ht="14.4" customHeight="1">
      <c r="B33" s="40"/>
      <c r="C33" s="41"/>
      <c r="D33" s="41"/>
      <c r="E33" s="41"/>
      <c r="F33" s="27" t="s">
        <v>42</v>
      </c>
      <c r="G33" s="41"/>
      <c r="H33" s="41"/>
      <c r="I33" s="41"/>
      <c r="J33" s="41"/>
      <c r="K33" s="41"/>
      <c r="L33" s="42">
        <v>0</v>
      </c>
      <c r="M33" s="41"/>
      <c r="N33" s="41"/>
      <c r="O33" s="41"/>
      <c r="P33" s="41"/>
      <c r="Q33" s="41"/>
      <c r="R33" s="41"/>
      <c r="S33" s="41"/>
      <c r="T33" s="41"/>
      <c r="U33" s="41"/>
      <c r="V33" s="41"/>
      <c r="W33" s="43">
        <f>ROUND(BD54, 2)</f>
        <v>0</v>
      </c>
      <c r="X33" s="41"/>
      <c r="Y33" s="41"/>
      <c r="Z33" s="41"/>
      <c r="AA33" s="41"/>
      <c r="AB33" s="41"/>
      <c r="AC33" s="41"/>
      <c r="AD33" s="41"/>
      <c r="AE33" s="41"/>
      <c r="AF33" s="41"/>
      <c r="AG33" s="41"/>
      <c r="AH33" s="41"/>
      <c r="AI33" s="41"/>
      <c r="AJ33" s="41"/>
      <c r="AK33" s="43">
        <v>0</v>
      </c>
      <c r="AL33" s="41"/>
      <c r="AM33" s="41"/>
      <c r="AN33" s="41"/>
      <c r="AO33" s="41"/>
      <c r="AP33" s="41"/>
      <c r="AQ33" s="41"/>
      <c r="AR33" s="44"/>
      <c r="BE33" s="26"/>
    </row>
    <row r="34" s="1" customFormat="1" ht="6.96" customHeight="1">
      <c r="B34" s="33"/>
      <c r="C34" s="34"/>
      <c r="D34" s="34"/>
      <c r="E34" s="34"/>
      <c r="F34" s="34"/>
      <c r="G34" s="34"/>
      <c r="H34" s="34"/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  <c r="AF34" s="34"/>
      <c r="AG34" s="34"/>
      <c r="AH34" s="34"/>
      <c r="AI34" s="34"/>
      <c r="AJ34" s="34"/>
      <c r="AK34" s="34"/>
      <c r="AL34" s="34"/>
      <c r="AM34" s="34"/>
      <c r="AN34" s="34"/>
      <c r="AO34" s="34"/>
      <c r="AP34" s="34"/>
      <c r="AQ34" s="34"/>
      <c r="AR34" s="38"/>
      <c r="BE34" s="26"/>
    </row>
    <row r="35" s="1" customFormat="1" ht="25.92" customHeight="1">
      <c r="B35" s="33"/>
      <c r="C35" s="45"/>
      <c r="D35" s="46" t="s">
        <v>43</v>
      </c>
      <c r="E35" s="47"/>
      <c r="F35" s="47"/>
      <c r="G35" s="47"/>
      <c r="H35" s="47"/>
      <c r="I35" s="47"/>
      <c r="J35" s="47"/>
      <c r="K35" s="47"/>
      <c r="L35" s="47"/>
      <c r="M35" s="47"/>
      <c r="N35" s="47"/>
      <c r="O35" s="47"/>
      <c r="P35" s="47"/>
      <c r="Q35" s="47"/>
      <c r="R35" s="47"/>
      <c r="S35" s="47"/>
      <c r="T35" s="48" t="s">
        <v>44</v>
      </c>
      <c r="U35" s="47"/>
      <c r="V35" s="47"/>
      <c r="W35" s="47"/>
      <c r="X35" s="49" t="s">
        <v>45</v>
      </c>
      <c r="Y35" s="47"/>
      <c r="Z35" s="47"/>
      <c r="AA35" s="47"/>
      <c r="AB35" s="47"/>
      <c r="AC35" s="47"/>
      <c r="AD35" s="47"/>
      <c r="AE35" s="47"/>
      <c r="AF35" s="47"/>
      <c r="AG35" s="47"/>
      <c r="AH35" s="47"/>
      <c r="AI35" s="47"/>
      <c r="AJ35" s="47"/>
      <c r="AK35" s="50">
        <f>SUM(AK26:AK33)</f>
        <v>0</v>
      </c>
      <c r="AL35" s="47"/>
      <c r="AM35" s="47"/>
      <c r="AN35" s="47"/>
      <c r="AO35" s="51"/>
      <c r="AP35" s="45"/>
      <c r="AQ35" s="45"/>
      <c r="AR35" s="38"/>
    </row>
    <row r="36" s="1" customFormat="1" ht="6.96" customHeight="1">
      <c r="B36" s="33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  <c r="AF36" s="34"/>
      <c r="AG36" s="34"/>
      <c r="AH36" s="34"/>
      <c r="AI36" s="34"/>
      <c r="AJ36" s="34"/>
      <c r="AK36" s="34"/>
      <c r="AL36" s="34"/>
      <c r="AM36" s="34"/>
      <c r="AN36" s="34"/>
      <c r="AO36" s="34"/>
      <c r="AP36" s="34"/>
      <c r="AQ36" s="34"/>
      <c r="AR36" s="38"/>
    </row>
    <row r="37" s="1" customFormat="1" ht="6.96" customHeight="1">
      <c r="B37" s="52"/>
      <c r="C37" s="53"/>
      <c r="D37" s="53"/>
      <c r="E37" s="53"/>
      <c r="F37" s="53"/>
      <c r="G37" s="53"/>
      <c r="H37" s="53"/>
      <c r="I37" s="53"/>
      <c r="J37" s="53"/>
      <c r="K37" s="53"/>
      <c r="L37" s="53"/>
      <c r="M37" s="53"/>
      <c r="N37" s="53"/>
      <c r="O37" s="53"/>
      <c r="P37" s="53"/>
      <c r="Q37" s="53"/>
      <c r="R37" s="53"/>
      <c r="S37" s="53"/>
      <c r="T37" s="53"/>
      <c r="U37" s="53"/>
      <c r="V37" s="53"/>
      <c r="W37" s="53"/>
      <c r="X37" s="53"/>
      <c r="Y37" s="53"/>
      <c r="Z37" s="53"/>
      <c r="AA37" s="53"/>
      <c r="AB37" s="53"/>
      <c r="AC37" s="53"/>
      <c r="AD37" s="53"/>
      <c r="AE37" s="53"/>
      <c r="AF37" s="53"/>
      <c r="AG37" s="53"/>
      <c r="AH37" s="53"/>
      <c r="AI37" s="53"/>
      <c r="AJ37" s="53"/>
      <c r="AK37" s="53"/>
      <c r="AL37" s="53"/>
      <c r="AM37" s="53"/>
      <c r="AN37" s="53"/>
      <c r="AO37" s="53"/>
      <c r="AP37" s="53"/>
      <c r="AQ37" s="53"/>
      <c r="AR37" s="38"/>
    </row>
    <row r="41" s="1" customFormat="1" ht="6.96" customHeight="1">
      <c r="B41" s="54"/>
      <c r="C41" s="55"/>
      <c r="D41" s="55"/>
      <c r="E41" s="55"/>
      <c r="F41" s="55"/>
      <c r="G41" s="55"/>
      <c r="H41" s="55"/>
      <c r="I41" s="55"/>
      <c r="J41" s="55"/>
      <c r="K41" s="55"/>
      <c r="L41" s="55"/>
      <c r="M41" s="55"/>
      <c r="N41" s="55"/>
      <c r="O41" s="55"/>
      <c r="P41" s="55"/>
      <c r="Q41" s="55"/>
      <c r="R41" s="55"/>
      <c r="S41" s="55"/>
      <c r="T41" s="55"/>
      <c r="U41" s="55"/>
      <c r="V41" s="55"/>
      <c r="W41" s="55"/>
      <c r="X41" s="55"/>
      <c r="Y41" s="55"/>
      <c r="Z41" s="55"/>
      <c r="AA41" s="55"/>
      <c r="AB41" s="55"/>
      <c r="AC41" s="55"/>
      <c r="AD41" s="55"/>
      <c r="AE41" s="55"/>
      <c r="AF41" s="55"/>
      <c r="AG41" s="55"/>
      <c r="AH41" s="55"/>
      <c r="AI41" s="55"/>
      <c r="AJ41" s="55"/>
      <c r="AK41" s="55"/>
      <c r="AL41" s="55"/>
      <c r="AM41" s="55"/>
      <c r="AN41" s="55"/>
      <c r="AO41" s="55"/>
      <c r="AP41" s="55"/>
      <c r="AQ41" s="55"/>
      <c r="AR41" s="38"/>
    </row>
    <row r="42" s="1" customFormat="1" ht="24.96" customHeight="1">
      <c r="B42" s="33"/>
      <c r="C42" s="18" t="s">
        <v>46</v>
      </c>
      <c r="D42" s="34"/>
      <c r="E42" s="34"/>
      <c r="F42" s="34"/>
      <c r="G42" s="34"/>
      <c r="H42" s="34"/>
      <c r="I42" s="34"/>
      <c r="J42" s="34"/>
      <c r="K42" s="34"/>
      <c r="L42" s="34"/>
      <c r="M42" s="34"/>
      <c r="N42" s="34"/>
      <c r="O42" s="34"/>
      <c r="P42" s="34"/>
      <c r="Q42" s="34"/>
      <c r="R42" s="34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  <c r="AF42" s="34"/>
      <c r="AG42" s="34"/>
      <c r="AH42" s="34"/>
      <c r="AI42" s="34"/>
      <c r="AJ42" s="34"/>
      <c r="AK42" s="34"/>
      <c r="AL42" s="34"/>
      <c r="AM42" s="34"/>
      <c r="AN42" s="34"/>
      <c r="AO42" s="34"/>
      <c r="AP42" s="34"/>
      <c r="AQ42" s="34"/>
      <c r="AR42" s="38"/>
    </row>
    <row r="43" s="1" customFormat="1" ht="6.96" customHeight="1">
      <c r="B43" s="33"/>
      <c r="C43" s="34"/>
      <c r="D43" s="34"/>
      <c r="E43" s="34"/>
      <c r="F43" s="34"/>
      <c r="G43" s="34"/>
      <c r="H43" s="34"/>
      <c r="I43" s="34"/>
      <c r="J43" s="34"/>
      <c r="K43" s="34"/>
      <c r="L43" s="34"/>
      <c r="M43" s="34"/>
      <c r="N43" s="34"/>
      <c r="O43" s="34"/>
      <c r="P43" s="34"/>
      <c r="Q43" s="34"/>
      <c r="R43" s="34"/>
      <c r="S43" s="34"/>
      <c r="T43" s="34"/>
      <c r="U43" s="34"/>
      <c r="V43" s="34"/>
      <c r="W43" s="34"/>
      <c r="X43" s="34"/>
      <c r="Y43" s="34"/>
      <c r="Z43" s="34"/>
      <c r="AA43" s="34"/>
      <c r="AB43" s="34"/>
      <c r="AC43" s="34"/>
      <c r="AD43" s="34"/>
      <c r="AE43" s="34"/>
      <c r="AF43" s="34"/>
      <c r="AG43" s="34"/>
      <c r="AH43" s="34"/>
      <c r="AI43" s="34"/>
      <c r="AJ43" s="34"/>
      <c r="AK43" s="34"/>
      <c r="AL43" s="34"/>
      <c r="AM43" s="34"/>
      <c r="AN43" s="34"/>
      <c r="AO43" s="34"/>
      <c r="AP43" s="34"/>
      <c r="AQ43" s="34"/>
      <c r="AR43" s="38"/>
    </row>
    <row r="44" s="1" customFormat="1" ht="12" customHeight="1">
      <c r="B44" s="33"/>
      <c r="C44" s="27" t="s">
        <v>13</v>
      </c>
      <c r="D44" s="34"/>
      <c r="E44" s="34"/>
      <c r="F44" s="34"/>
      <c r="G44" s="34"/>
      <c r="H44" s="34"/>
      <c r="I44" s="34"/>
      <c r="J44" s="34"/>
      <c r="K44" s="34"/>
      <c r="L44" s="34" t="str">
        <f>K5</f>
        <v>KLA18085A</v>
      </c>
      <c r="M44" s="34"/>
      <c r="N44" s="34"/>
      <c r="O44" s="34"/>
      <c r="P44" s="34"/>
      <c r="Q44" s="34"/>
      <c r="R44" s="34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  <c r="AF44" s="34"/>
      <c r="AG44" s="34"/>
      <c r="AH44" s="34"/>
      <c r="AI44" s="34"/>
      <c r="AJ44" s="34"/>
      <c r="AK44" s="34"/>
      <c r="AL44" s="34"/>
      <c r="AM44" s="34"/>
      <c r="AN44" s="34"/>
      <c r="AO44" s="34"/>
      <c r="AP44" s="34"/>
      <c r="AQ44" s="34"/>
      <c r="AR44" s="38"/>
    </row>
    <row r="45" s="3" customFormat="1" ht="36.96" customHeight="1">
      <c r="B45" s="56"/>
      <c r="C45" s="57" t="s">
        <v>16</v>
      </c>
      <c r="D45" s="58"/>
      <c r="E45" s="58"/>
      <c r="F45" s="58"/>
      <c r="G45" s="58"/>
      <c r="H45" s="58"/>
      <c r="I45" s="58"/>
      <c r="J45" s="58"/>
      <c r="K45" s="58"/>
      <c r="L45" s="59" t="str">
        <f>K6</f>
        <v>ROZŠÍŘENÍ KAPACIT ZŠ ŠLAPANICE-VENKOVNÍ KANALIZACE-PAVILON C-KUCHYŇ</v>
      </c>
      <c r="M45" s="58"/>
      <c r="N45" s="58"/>
      <c r="O45" s="58"/>
      <c r="P45" s="58"/>
      <c r="Q45" s="58"/>
      <c r="R45" s="58"/>
      <c r="S45" s="58"/>
      <c r="T45" s="58"/>
      <c r="U45" s="58"/>
      <c r="V45" s="58"/>
      <c r="W45" s="58"/>
      <c r="X45" s="58"/>
      <c r="Y45" s="58"/>
      <c r="Z45" s="58"/>
      <c r="AA45" s="58"/>
      <c r="AB45" s="58"/>
      <c r="AC45" s="58"/>
      <c r="AD45" s="58"/>
      <c r="AE45" s="58"/>
      <c r="AF45" s="58"/>
      <c r="AG45" s="58"/>
      <c r="AH45" s="58"/>
      <c r="AI45" s="58"/>
      <c r="AJ45" s="58"/>
      <c r="AK45" s="58"/>
      <c r="AL45" s="58"/>
      <c r="AM45" s="58"/>
      <c r="AN45" s="58"/>
      <c r="AO45" s="58"/>
      <c r="AP45" s="58"/>
      <c r="AQ45" s="58"/>
      <c r="AR45" s="60"/>
    </row>
    <row r="46" s="1" customFormat="1" ht="6.96" customHeight="1">
      <c r="B46" s="33"/>
      <c r="C46" s="34"/>
      <c r="D46" s="34"/>
      <c r="E46" s="34"/>
      <c r="F46" s="34"/>
      <c r="G46" s="34"/>
      <c r="H46" s="34"/>
      <c r="I46" s="34"/>
      <c r="J46" s="34"/>
      <c r="K46" s="34"/>
      <c r="L46" s="34"/>
      <c r="M46" s="34"/>
      <c r="N46" s="34"/>
      <c r="O46" s="34"/>
      <c r="P46" s="34"/>
      <c r="Q46" s="34"/>
      <c r="R46" s="34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  <c r="AF46" s="34"/>
      <c r="AG46" s="34"/>
      <c r="AH46" s="34"/>
      <c r="AI46" s="34"/>
      <c r="AJ46" s="34"/>
      <c r="AK46" s="34"/>
      <c r="AL46" s="34"/>
      <c r="AM46" s="34"/>
      <c r="AN46" s="34"/>
      <c r="AO46" s="34"/>
      <c r="AP46" s="34"/>
      <c r="AQ46" s="34"/>
      <c r="AR46" s="38"/>
    </row>
    <row r="47" s="1" customFormat="1" ht="12" customHeight="1">
      <c r="B47" s="33"/>
      <c r="C47" s="27" t="s">
        <v>20</v>
      </c>
      <c r="D47" s="34"/>
      <c r="E47" s="34"/>
      <c r="F47" s="34"/>
      <c r="G47" s="34"/>
      <c r="H47" s="34"/>
      <c r="I47" s="34"/>
      <c r="J47" s="34"/>
      <c r="K47" s="34"/>
      <c r="L47" s="61" t="str">
        <f>IF(K8="","",K8)</f>
        <v xml:space="preserve"> </v>
      </c>
      <c r="M47" s="34"/>
      <c r="N47" s="34"/>
      <c r="O47" s="34"/>
      <c r="P47" s="34"/>
      <c r="Q47" s="34"/>
      <c r="R47" s="34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  <c r="AF47" s="34"/>
      <c r="AG47" s="34"/>
      <c r="AH47" s="34"/>
      <c r="AI47" s="27" t="s">
        <v>22</v>
      </c>
      <c r="AJ47" s="34"/>
      <c r="AK47" s="34"/>
      <c r="AL47" s="34"/>
      <c r="AM47" s="62" t="str">
        <f>IF(AN8= "","",AN8)</f>
        <v>26. 10. 2018</v>
      </c>
      <c r="AN47" s="62"/>
      <c r="AO47" s="34"/>
      <c r="AP47" s="34"/>
      <c r="AQ47" s="34"/>
      <c r="AR47" s="38"/>
    </row>
    <row r="48" s="1" customFormat="1" ht="6.96" customHeight="1">
      <c r="B48" s="33"/>
      <c r="C48" s="34"/>
      <c r="D48" s="34"/>
      <c r="E48" s="34"/>
      <c r="F48" s="34"/>
      <c r="G48" s="34"/>
      <c r="H48" s="34"/>
      <c r="I48" s="34"/>
      <c r="J48" s="34"/>
      <c r="K48" s="34"/>
      <c r="L48" s="34"/>
      <c r="M48" s="34"/>
      <c r="N48" s="34"/>
      <c r="O48" s="34"/>
      <c r="P48" s="34"/>
      <c r="Q48" s="34"/>
      <c r="R48" s="34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  <c r="AF48" s="34"/>
      <c r="AG48" s="34"/>
      <c r="AH48" s="34"/>
      <c r="AI48" s="34"/>
      <c r="AJ48" s="34"/>
      <c r="AK48" s="34"/>
      <c r="AL48" s="34"/>
      <c r="AM48" s="34"/>
      <c r="AN48" s="34"/>
      <c r="AO48" s="34"/>
      <c r="AP48" s="34"/>
      <c r="AQ48" s="34"/>
      <c r="AR48" s="38"/>
    </row>
    <row r="49" s="1" customFormat="1" ht="13.65" customHeight="1">
      <c r="B49" s="33"/>
      <c r="C49" s="27" t="s">
        <v>24</v>
      </c>
      <c r="D49" s="34"/>
      <c r="E49" s="34"/>
      <c r="F49" s="34"/>
      <c r="G49" s="34"/>
      <c r="H49" s="34"/>
      <c r="I49" s="34"/>
      <c r="J49" s="34"/>
      <c r="K49" s="34"/>
      <c r="L49" s="34" t="str">
        <f>IF(E11= "","",E11)</f>
        <v xml:space="preserve"> </v>
      </c>
      <c r="M49" s="34"/>
      <c r="N49" s="34"/>
      <c r="O49" s="34"/>
      <c r="P49" s="34"/>
      <c r="Q49" s="34"/>
      <c r="R49" s="34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  <c r="AF49" s="34"/>
      <c r="AG49" s="34"/>
      <c r="AH49" s="34"/>
      <c r="AI49" s="27" t="s">
        <v>29</v>
      </c>
      <c r="AJ49" s="34"/>
      <c r="AK49" s="34"/>
      <c r="AL49" s="34"/>
      <c r="AM49" s="63" t="str">
        <f>IF(E17="","",E17)</f>
        <v xml:space="preserve"> </v>
      </c>
      <c r="AN49" s="34"/>
      <c r="AO49" s="34"/>
      <c r="AP49" s="34"/>
      <c r="AQ49" s="34"/>
      <c r="AR49" s="38"/>
      <c r="AS49" s="64" t="s">
        <v>47</v>
      </c>
      <c r="AT49" s="65"/>
      <c r="AU49" s="66"/>
      <c r="AV49" s="66"/>
      <c r="AW49" s="66"/>
      <c r="AX49" s="66"/>
      <c r="AY49" s="66"/>
      <c r="AZ49" s="66"/>
      <c r="BA49" s="66"/>
      <c r="BB49" s="66"/>
      <c r="BC49" s="66"/>
      <c r="BD49" s="67"/>
    </row>
    <row r="50" s="1" customFormat="1" ht="13.65" customHeight="1">
      <c r="B50" s="33"/>
      <c r="C50" s="27" t="s">
        <v>27</v>
      </c>
      <c r="D50" s="34"/>
      <c r="E50" s="34"/>
      <c r="F50" s="34"/>
      <c r="G50" s="34"/>
      <c r="H50" s="34"/>
      <c r="I50" s="34"/>
      <c r="J50" s="34"/>
      <c r="K50" s="34"/>
      <c r="L50" s="34" t="str">
        <f>IF(E14= "Vyplň údaj","",E14)</f>
        <v/>
      </c>
      <c r="M50" s="34"/>
      <c r="N50" s="34"/>
      <c r="O50" s="34"/>
      <c r="P50" s="34"/>
      <c r="Q50" s="34"/>
      <c r="R50" s="34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  <c r="AF50" s="34"/>
      <c r="AG50" s="34"/>
      <c r="AH50" s="34"/>
      <c r="AI50" s="27" t="s">
        <v>31</v>
      </c>
      <c r="AJ50" s="34"/>
      <c r="AK50" s="34"/>
      <c r="AL50" s="34"/>
      <c r="AM50" s="63" t="str">
        <f>IF(E20="","",E20)</f>
        <v xml:space="preserve"> </v>
      </c>
      <c r="AN50" s="34"/>
      <c r="AO50" s="34"/>
      <c r="AP50" s="34"/>
      <c r="AQ50" s="34"/>
      <c r="AR50" s="38"/>
      <c r="AS50" s="68"/>
      <c r="AT50" s="69"/>
      <c r="AU50" s="70"/>
      <c r="AV50" s="70"/>
      <c r="AW50" s="70"/>
      <c r="AX50" s="70"/>
      <c r="AY50" s="70"/>
      <c r="AZ50" s="70"/>
      <c r="BA50" s="70"/>
      <c r="BB50" s="70"/>
      <c r="BC50" s="70"/>
      <c r="BD50" s="71"/>
    </row>
    <row r="51" s="1" customFormat="1" ht="10.8" customHeight="1">
      <c r="B51" s="33"/>
      <c r="C51" s="34"/>
      <c r="D51" s="34"/>
      <c r="E51" s="34"/>
      <c r="F51" s="34"/>
      <c r="G51" s="34"/>
      <c r="H51" s="34"/>
      <c r="I51" s="34"/>
      <c r="J51" s="34"/>
      <c r="K51" s="34"/>
      <c r="L51" s="34"/>
      <c r="M51" s="34"/>
      <c r="N51" s="34"/>
      <c r="O51" s="34"/>
      <c r="P51" s="34"/>
      <c r="Q51" s="34"/>
      <c r="R51" s="34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  <c r="AF51" s="34"/>
      <c r="AG51" s="34"/>
      <c r="AH51" s="34"/>
      <c r="AI51" s="34"/>
      <c r="AJ51" s="34"/>
      <c r="AK51" s="34"/>
      <c r="AL51" s="34"/>
      <c r="AM51" s="34"/>
      <c r="AN51" s="34"/>
      <c r="AO51" s="34"/>
      <c r="AP51" s="34"/>
      <c r="AQ51" s="34"/>
      <c r="AR51" s="38"/>
      <c r="AS51" s="72"/>
      <c r="AT51" s="73"/>
      <c r="AU51" s="74"/>
      <c r="AV51" s="74"/>
      <c r="AW51" s="74"/>
      <c r="AX51" s="74"/>
      <c r="AY51" s="74"/>
      <c r="AZ51" s="74"/>
      <c r="BA51" s="74"/>
      <c r="BB51" s="74"/>
      <c r="BC51" s="74"/>
      <c r="BD51" s="75"/>
    </row>
    <row r="52" s="1" customFormat="1" ht="29.28" customHeight="1">
      <c r="B52" s="33"/>
      <c r="C52" s="76" t="s">
        <v>48</v>
      </c>
      <c r="D52" s="77"/>
      <c r="E52" s="77"/>
      <c r="F52" s="77"/>
      <c r="G52" s="77"/>
      <c r="H52" s="78"/>
      <c r="I52" s="79" t="s">
        <v>49</v>
      </c>
      <c r="J52" s="77"/>
      <c r="K52" s="77"/>
      <c r="L52" s="77"/>
      <c r="M52" s="77"/>
      <c r="N52" s="77"/>
      <c r="O52" s="77"/>
      <c r="P52" s="77"/>
      <c r="Q52" s="77"/>
      <c r="R52" s="77"/>
      <c r="S52" s="77"/>
      <c r="T52" s="77"/>
      <c r="U52" s="77"/>
      <c r="V52" s="77"/>
      <c r="W52" s="77"/>
      <c r="X52" s="77"/>
      <c r="Y52" s="77"/>
      <c r="Z52" s="77"/>
      <c r="AA52" s="77"/>
      <c r="AB52" s="77"/>
      <c r="AC52" s="77"/>
      <c r="AD52" s="77"/>
      <c r="AE52" s="77"/>
      <c r="AF52" s="77"/>
      <c r="AG52" s="80" t="s">
        <v>50</v>
      </c>
      <c r="AH52" s="77"/>
      <c r="AI52" s="77"/>
      <c r="AJ52" s="77"/>
      <c r="AK52" s="77"/>
      <c r="AL52" s="77"/>
      <c r="AM52" s="77"/>
      <c r="AN52" s="79" t="s">
        <v>51</v>
      </c>
      <c r="AO52" s="77"/>
      <c r="AP52" s="81"/>
      <c r="AQ52" s="82" t="s">
        <v>52</v>
      </c>
      <c r="AR52" s="38"/>
      <c r="AS52" s="83" t="s">
        <v>53</v>
      </c>
      <c r="AT52" s="84" t="s">
        <v>54</v>
      </c>
      <c r="AU52" s="84" t="s">
        <v>55</v>
      </c>
      <c r="AV52" s="84" t="s">
        <v>56</v>
      </c>
      <c r="AW52" s="84" t="s">
        <v>57</v>
      </c>
      <c r="AX52" s="84" t="s">
        <v>58</v>
      </c>
      <c r="AY52" s="84" t="s">
        <v>59</v>
      </c>
      <c r="AZ52" s="84" t="s">
        <v>60</v>
      </c>
      <c r="BA52" s="84" t="s">
        <v>61</v>
      </c>
      <c r="BB52" s="84" t="s">
        <v>62</v>
      </c>
      <c r="BC52" s="84" t="s">
        <v>63</v>
      </c>
      <c r="BD52" s="85" t="s">
        <v>64</v>
      </c>
    </row>
    <row r="53" s="1" customFormat="1" ht="10.8" customHeight="1">
      <c r="B53" s="33"/>
      <c r="C53" s="34"/>
      <c r="D53" s="34"/>
      <c r="E53" s="34"/>
      <c r="F53" s="34"/>
      <c r="G53" s="34"/>
      <c r="H53" s="34"/>
      <c r="I53" s="34"/>
      <c r="J53" s="34"/>
      <c r="K53" s="34"/>
      <c r="L53" s="34"/>
      <c r="M53" s="34"/>
      <c r="N53" s="34"/>
      <c r="O53" s="34"/>
      <c r="P53" s="34"/>
      <c r="Q53" s="34"/>
      <c r="R53" s="34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  <c r="AF53" s="34"/>
      <c r="AG53" s="34"/>
      <c r="AH53" s="34"/>
      <c r="AI53" s="34"/>
      <c r="AJ53" s="34"/>
      <c r="AK53" s="34"/>
      <c r="AL53" s="34"/>
      <c r="AM53" s="34"/>
      <c r="AN53" s="34"/>
      <c r="AO53" s="34"/>
      <c r="AP53" s="34"/>
      <c r="AQ53" s="34"/>
      <c r="AR53" s="38"/>
      <c r="AS53" s="86"/>
      <c r="AT53" s="87"/>
      <c r="AU53" s="87"/>
      <c r="AV53" s="87"/>
      <c r="AW53" s="87"/>
      <c r="AX53" s="87"/>
      <c r="AY53" s="87"/>
      <c r="AZ53" s="87"/>
      <c r="BA53" s="87"/>
      <c r="BB53" s="87"/>
      <c r="BC53" s="87"/>
      <c r="BD53" s="88"/>
    </row>
    <row r="54" s="4" customFormat="1" ht="32.4" customHeight="1">
      <c r="B54" s="89"/>
      <c r="C54" s="90" t="s">
        <v>65</v>
      </c>
      <c r="D54" s="91"/>
      <c r="E54" s="91"/>
      <c r="F54" s="91"/>
      <c r="G54" s="91"/>
      <c r="H54" s="91"/>
      <c r="I54" s="91"/>
      <c r="J54" s="91"/>
      <c r="K54" s="91"/>
      <c r="L54" s="91"/>
      <c r="M54" s="91"/>
      <c r="N54" s="91"/>
      <c r="O54" s="91"/>
      <c r="P54" s="91"/>
      <c r="Q54" s="91"/>
      <c r="R54" s="91"/>
      <c r="S54" s="91"/>
      <c r="T54" s="91"/>
      <c r="U54" s="91"/>
      <c r="V54" s="91"/>
      <c r="W54" s="91"/>
      <c r="X54" s="91"/>
      <c r="Y54" s="91"/>
      <c r="Z54" s="91"/>
      <c r="AA54" s="91"/>
      <c r="AB54" s="91"/>
      <c r="AC54" s="91"/>
      <c r="AD54" s="91"/>
      <c r="AE54" s="91"/>
      <c r="AF54" s="91"/>
      <c r="AG54" s="92">
        <f>ROUND(AG55,2)</f>
        <v>0</v>
      </c>
      <c r="AH54" s="92"/>
      <c r="AI54" s="92"/>
      <c r="AJ54" s="92"/>
      <c r="AK54" s="92"/>
      <c r="AL54" s="92"/>
      <c r="AM54" s="92"/>
      <c r="AN54" s="93">
        <f>SUM(AG54,AT54)</f>
        <v>0</v>
      </c>
      <c r="AO54" s="93"/>
      <c r="AP54" s="93"/>
      <c r="AQ54" s="94" t="s">
        <v>1</v>
      </c>
      <c r="AR54" s="95"/>
      <c r="AS54" s="96">
        <f>ROUND(AS55,2)</f>
        <v>0</v>
      </c>
      <c r="AT54" s="97">
        <f>ROUND(SUM(AV54:AW54),2)</f>
        <v>0</v>
      </c>
      <c r="AU54" s="98">
        <f>ROUND(AU55,5)</f>
        <v>0</v>
      </c>
      <c r="AV54" s="97">
        <f>ROUND(AZ54*L29,2)</f>
        <v>0</v>
      </c>
      <c r="AW54" s="97">
        <f>ROUND(BA54*L30,2)</f>
        <v>0</v>
      </c>
      <c r="AX54" s="97">
        <f>ROUND(BB54*L29,2)</f>
        <v>0</v>
      </c>
      <c r="AY54" s="97">
        <f>ROUND(BC54*L30,2)</f>
        <v>0</v>
      </c>
      <c r="AZ54" s="97">
        <f>ROUND(AZ55,2)</f>
        <v>0</v>
      </c>
      <c r="BA54" s="97">
        <f>ROUND(BA55,2)</f>
        <v>0</v>
      </c>
      <c r="BB54" s="97">
        <f>ROUND(BB55,2)</f>
        <v>0</v>
      </c>
      <c r="BC54" s="97">
        <f>ROUND(BC55,2)</f>
        <v>0</v>
      </c>
      <c r="BD54" s="99">
        <f>ROUND(BD55,2)</f>
        <v>0</v>
      </c>
      <c r="BS54" s="100" t="s">
        <v>66</v>
      </c>
      <c r="BT54" s="100" t="s">
        <v>67</v>
      </c>
      <c r="BV54" s="100" t="s">
        <v>68</v>
      </c>
      <c r="BW54" s="100" t="s">
        <v>5</v>
      </c>
      <c r="BX54" s="100" t="s">
        <v>69</v>
      </c>
      <c r="CL54" s="100" t="s">
        <v>1</v>
      </c>
    </row>
    <row r="55" s="5" customFormat="1" ht="40.5" customHeight="1">
      <c r="A55" s="101" t="s">
        <v>70</v>
      </c>
      <c r="B55" s="102"/>
      <c r="C55" s="103"/>
      <c r="D55" s="104" t="s">
        <v>14</v>
      </c>
      <c r="E55" s="104"/>
      <c r="F55" s="104"/>
      <c r="G55" s="104"/>
      <c r="H55" s="104"/>
      <c r="I55" s="105"/>
      <c r="J55" s="104" t="s">
        <v>17</v>
      </c>
      <c r="K55" s="104"/>
      <c r="L55" s="104"/>
      <c r="M55" s="104"/>
      <c r="N55" s="104"/>
      <c r="O55" s="104"/>
      <c r="P55" s="104"/>
      <c r="Q55" s="104"/>
      <c r="R55" s="104"/>
      <c r="S55" s="104"/>
      <c r="T55" s="104"/>
      <c r="U55" s="104"/>
      <c r="V55" s="104"/>
      <c r="W55" s="104"/>
      <c r="X55" s="104"/>
      <c r="Y55" s="104"/>
      <c r="Z55" s="104"/>
      <c r="AA55" s="104"/>
      <c r="AB55" s="104"/>
      <c r="AC55" s="104"/>
      <c r="AD55" s="104"/>
      <c r="AE55" s="104"/>
      <c r="AF55" s="104"/>
      <c r="AG55" s="106">
        <f>'KLA18085A - ROZŠÍŘENÍ KAP...'!J28</f>
        <v>0</v>
      </c>
      <c r="AH55" s="105"/>
      <c r="AI55" s="105"/>
      <c r="AJ55" s="105"/>
      <c r="AK55" s="105"/>
      <c r="AL55" s="105"/>
      <c r="AM55" s="105"/>
      <c r="AN55" s="106">
        <f>SUM(AG55,AT55)</f>
        <v>0</v>
      </c>
      <c r="AO55" s="105"/>
      <c r="AP55" s="105"/>
      <c r="AQ55" s="107" t="s">
        <v>71</v>
      </c>
      <c r="AR55" s="108"/>
      <c r="AS55" s="109">
        <v>0</v>
      </c>
      <c r="AT55" s="110">
        <f>ROUND(SUM(AV55:AW55),2)</f>
        <v>0</v>
      </c>
      <c r="AU55" s="111">
        <f>'KLA18085A - ROZŠÍŘENÍ KAP...'!P78</f>
        <v>0</v>
      </c>
      <c r="AV55" s="110">
        <f>'KLA18085A - ROZŠÍŘENÍ KAP...'!J31</f>
        <v>0</v>
      </c>
      <c r="AW55" s="110">
        <f>'KLA18085A - ROZŠÍŘENÍ KAP...'!J32</f>
        <v>0</v>
      </c>
      <c r="AX55" s="110">
        <f>'KLA18085A - ROZŠÍŘENÍ KAP...'!J33</f>
        <v>0</v>
      </c>
      <c r="AY55" s="110">
        <f>'KLA18085A - ROZŠÍŘENÍ KAP...'!J34</f>
        <v>0</v>
      </c>
      <c r="AZ55" s="110">
        <f>'KLA18085A - ROZŠÍŘENÍ KAP...'!F31</f>
        <v>0</v>
      </c>
      <c r="BA55" s="110">
        <f>'KLA18085A - ROZŠÍŘENÍ KAP...'!F32</f>
        <v>0</v>
      </c>
      <c r="BB55" s="110">
        <f>'KLA18085A - ROZŠÍŘENÍ KAP...'!F33</f>
        <v>0</v>
      </c>
      <c r="BC55" s="110">
        <f>'KLA18085A - ROZŠÍŘENÍ KAP...'!F34</f>
        <v>0</v>
      </c>
      <c r="BD55" s="112">
        <f>'KLA18085A - ROZŠÍŘENÍ KAP...'!F35</f>
        <v>0</v>
      </c>
      <c r="BT55" s="113" t="s">
        <v>72</v>
      </c>
      <c r="BU55" s="113" t="s">
        <v>73</v>
      </c>
      <c r="BV55" s="113" t="s">
        <v>68</v>
      </c>
      <c r="BW55" s="113" t="s">
        <v>5</v>
      </c>
      <c r="BX55" s="113" t="s">
        <v>69</v>
      </c>
      <c r="CL55" s="113" t="s">
        <v>1</v>
      </c>
    </row>
    <row r="56" s="1" customFormat="1" ht="30" customHeight="1">
      <c r="B56" s="33"/>
      <c r="C56" s="34"/>
      <c r="D56" s="34"/>
      <c r="E56" s="34"/>
      <c r="F56" s="34"/>
      <c r="G56" s="34"/>
      <c r="H56" s="34"/>
      <c r="I56" s="34"/>
      <c r="J56" s="34"/>
      <c r="K56" s="34"/>
      <c r="L56" s="34"/>
      <c r="M56" s="34"/>
      <c r="N56" s="34"/>
      <c r="O56" s="34"/>
      <c r="P56" s="34"/>
      <c r="Q56" s="34"/>
      <c r="R56" s="34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  <c r="AF56" s="34"/>
      <c r="AG56" s="34"/>
      <c r="AH56" s="34"/>
      <c r="AI56" s="34"/>
      <c r="AJ56" s="34"/>
      <c r="AK56" s="34"/>
      <c r="AL56" s="34"/>
      <c r="AM56" s="34"/>
      <c r="AN56" s="34"/>
      <c r="AO56" s="34"/>
      <c r="AP56" s="34"/>
      <c r="AQ56" s="34"/>
      <c r="AR56" s="38"/>
    </row>
    <row r="57" s="1" customFormat="1" ht="6.96" customHeight="1">
      <c r="B57" s="52"/>
      <c r="C57" s="53"/>
      <c r="D57" s="53"/>
      <c r="E57" s="53"/>
      <c r="F57" s="53"/>
      <c r="G57" s="53"/>
      <c r="H57" s="53"/>
      <c r="I57" s="53"/>
      <c r="J57" s="53"/>
      <c r="K57" s="53"/>
      <c r="L57" s="53"/>
      <c r="M57" s="53"/>
      <c r="N57" s="53"/>
      <c r="O57" s="53"/>
      <c r="P57" s="53"/>
      <c r="Q57" s="53"/>
      <c r="R57" s="53"/>
      <c r="S57" s="53"/>
      <c r="T57" s="53"/>
      <c r="U57" s="53"/>
      <c r="V57" s="53"/>
      <c r="W57" s="53"/>
      <c r="X57" s="53"/>
      <c r="Y57" s="53"/>
      <c r="Z57" s="53"/>
      <c r="AA57" s="53"/>
      <c r="AB57" s="53"/>
      <c r="AC57" s="53"/>
      <c r="AD57" s="53"/>
      <c r="AE57" s="53"/>
      <c r="AF57" s="53"/>
      <c r="AG57" s="53"/>
      <c r="AH57" s="53"/>
      <c r="AI57" s="53"/>
      <c r="AJ57" s="53"/>
      <c r="AK57" s="53"/>
      <c r="AL57" s="53"/>
      <c r="AM57" s="53"/>
      <c r="AN57" s="53"/>
      <c r="AO57" s="53"/>
      <c r="AP57" s="53"/>
      <c r="AQ57" s="53"/>
      <c r="AR57" s="38"/>
    </row>
  </sheetData>
  <sheetProtection sheet="1" formatColumns="0" formatRows="0" objects="1" scenarios="1" spinCount="100000" saltValue="xExwNW65I/FIBOo42o3ug6VNGja1Qs6QbhyRMksdljCkUG11o2F93sheMjufeBYdzaVOyH/mmeUinMBfVh+vWA==" hashValue="lyBMZ1NOSnK5w3tbxI/xHq2gb8UZLj+l8w4/l8K9MyzJApAKANNTLnfaERanSnpIy3NLNX7kxcDP4vERLvrHnw==" algorithmName="SHA-512" password="CC35"/>
  <mergeCells count="42">
    <mergeCell ref="W31:AE31"/>
    <mergeCell ref="BE5:BE34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  <mergeCell ref="X35:AB35"/>
    <mergeCell ref="AK35:AO35"/>
    <mergeCell ref="AR2:BE2"/>
    <mergeCell ref="AM50:AP50"/>
    <mergeCell ref="L45:AO45"/>
    <mergeCell ref="AM47:AN47"/>
    <mergeCell ref="AM49:AP49"/>
    <mergeCell ref="AS49:AT51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K5:AO5"/>
    <mergeCell ref="K6:AO6"/>
    <mergeCell ref="E14:AJ14"/>
    <mergeCell ref="E23:AN23"/>
    <mergeCell ref="L28:P28"/>
    <mergeCell ref="W28:AE28"/>
    <mergeCell ref="AK28:AO28"/>
    <mergeCell ref="L29:P29"/>
    <mergeCell ref="L30:P30"/>
    <mergeCell ref="L31:P31"/>
    <mergeCell ref="L32:P32"/>
    <mergeCell ref="L33:P33"/>
  </mergeCells>
  <hyperlinks>
    <hyperlink ref="A55" location="'KLA18085A - ROZŠÍŘENÍ KAP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14" customWidth="1"/>
    <col min="10" max="10" width="23.5" customWidth="1"/>
    <col min="11" max="11" width="15.5" hidden="1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2" t="s">
        <v>5</v>
      </c>
    </row>
    <row r="3" ht="6.96" customHeight="1">
      <c r="B3" s="115"/>
      <c r="C3" s="116"/>
      <c r="D3" s="116"/>
      <c r="E3" s="116"/>
      <c r="F3" s="116"/>
      <c r="G3" s="116"/>
      <c r="H3" s="116"/>
      <c r="I3" s="117"/>
      <c r="J3" s="116"/>
      <c r="K3" s="116"/>
      <c r="L3" s="15"/>
      <c r="AT3" s="12" t="s">
        <v>74</v>
      </c>
    </row>
    <row r="4" ht="24.96" customHeight="1">
      <c r="B4" s="15"/>
      <c r="D4" s="118" t="s">
        <v>75</v>
      </c>
      <c r="L4" s="15"/>
      <c r="M4" s="19" t="s">
        <v>10</v>
      </c>
      <c r="AT4" s="12" t="s">
        <v>4</v>
      </c>
    </row>
    <row r="5" ht="6.96" customHeight="1">
      <c r="B5" s="15"/>
      <c r="L5" s="15"/>
    </row>
    <row r="6" s="1" customFormat="1" ht="12" customHeight="1">
      <c r="B6" s="38"/>
      <c r="D6" s="119" t="s">
        <v>16</v>
      </c>
      <c r="I6" s="120"/>
      <c r="L6" s="38"/>
    </row>
    <row r="7" s="1" customFormat="1" ht="36.96" customHeight="1">
      <c r="B7" s="38"/>
      <c r="E7" s="121" t="s">
        <v>17</v>
      </c>
      <c r="F7" s="1"/>
      <c r="G7" s="1"/>
      <c r="H7" s="1"/>
      <c r="I7" s="120"/>
      <c r="L7" s="38"/>
    </row>
    <row r="8" s="1" customFormat="1">
      <c r="B8" s="38"/>
      <c r="I8" s="120"/>
      <c r="L8" s="38"/>
    </row>
    <row r="9" s="1" customFormat="1" ht="12" customHeight="1">
      <c r="B9" s="38"/>
      <c r="D9" s="119" t="s">
        <v>18</v>
      </c>
      <c r="F9" s="12" t="s">
        <v>1</v>
      </c>
      <c r="I9" s="122" t="s">
        <v>19</v>
      </c>
      <c r="J9" s="12" t="s">
        <v>1</v>
      </c>
      <c r="L9" s="38"/>
    </row>
    <row r="10" s="1" customFormat="1" ht="12" customHeight="1">
      <c r="B10" s="38"/>
      <c r="D10" s="119" t="s">
        <v>20</v>
      </c>
      <c r="F10" s="12" t="s">
        <v>21</v>
      </c>
      <c r="I10" s="122" t="s">
        <v>22</v>
      </c>
      <c r="J10" s="123" t="str">
        <f>'Rekapitulace stavby'!AN8</f>
        <v>26. 10. 2018</v>
      </c>
      <c r="L10" s="38"/>
    </row>
    <row r="11" s="1" customFormat="1" ht="10.8" customHeight="1">
      <c r="B11" s="38"/>
      <c r="I11" s="120"/>
      <c r="L11" s="38"/>
    </row>
    <row r="12" s="1" customFormat="1" ht="12" customHeight="1">
      <c r="B12" s="38"/>
      <c r="D12" s="119" t="s">
        <v>24</v>
      </c>
      <c r="I12" s="122" t="s">
        <v>25</v>
      </c>
      <c r="J12" s="12" t="str">
        <f>IF('Rekapitulace stavby'!AN10="","",'Rekapitulace stavby'!AN10)</f>
        <v/>
      </c>
      <c r="L12" s="38"/>
    </row>
    <row r="13" s="1" customFormat="1" ht="18" customHeight="1">
      <c r="B13" s="38"/>
      <c r="E13" s="12" t="str">
        <f>IF('Rekapitulace stavby'!E11="","",'Rekapitulace stavby'!E11)</f>
        <v xml:space="preserve"> </v>
      </c>
      <c r="I13" s="122" t="s">
        <v>26</v>
      </c>
      <c r="J13" s="12" t="str">
        <f>IF('Rekapitulace stavby'!AN11="","",'Rekapitulace stavby'!AN11)</f>
        <v/>
      </c>
      <c r="L13" s="38"/>
    </row>
    <row r="14" s="1" customFormat="1" ht="6.96" customHeight="1">
      <c r="B14" s="38"/>
      <c r="I14" s="120"/>
      <c r="L14" s="38"/>
    </row>
    <row r="15" s="1" customFormat="1" ht="12" customHeight="1">
      <c r="B15" s="38"/>
      <c r="D15" s="119" t="s">
        <v>27</v>
      </c>
      <c r="I15" s="122" t="s">
        <v>25</v>
      </c>
      <c r="J15" s="28" t="str">
        <f>'Rekapitulace stavby'!AN13</f>
        <v>Vyplň údaj</v>
      </c>
      <c r="L15" s="38"/>
    </row>
    <row r="16" s="1" customFormat="1" ht="18" customHeight="1">
      <c r="B16" s="38"/>
      <c r="E16" s="28" t="str">
        <f>'Rekapitulace stavby'!E14</f>
        <v>Vyplň údaj</v>
      </c>
      <c r="F16" s="12"/>
      <c r="G16" s="12"/>
      <c r="H16" s="12"/>
      <c r="I16" s="122" t="s">
        <v>26</v>
      </c>
      <c r="J16" s="28" t="str">
        <f>'Rekapitulace stavby'!AN14</f>
        <v>Vyplň údaj</v>
      </c>
      <c r="L16" s="38"/>
    </row>
    <row r="17" s="1" customFormat="1" ht="6.96" customHeight="1">
      <c r="B17" s="38"/>
      <c r="I17" s="120"/>
      <c r="L17" s="38"/>
    </row>
    <row r="18" s="1" customFormat="1" ht="12" customHeight="1">
      <c r="B18" s="38"/>
      <c r="D18" s="119" t="s">
        <v>29</v>
      </c>
      <c r="I18" s="122" t="s">
        <v>25</v>
      </c>
      <c r="J18" s="12" t="str">
        <f>IF('Rekapitulace stavby'!AN16="","",'Rekapitulace stavby'!AN16)</f>
        <v/>
      </c>
      <c r="L18" s="38"/>
    </row>
    <row r="19" s="1" customFormat="1" ht="18" customHeight="1">
      <c r="B19" s="38"/>
      <c r="E19" s="12" t="str">
        <f>IF('Rekapitulace stavby'!E17="","",'Rekapitulace stavby'!E17)</f>
        <v xml:space="preserve"> </v>
      </c>
      <c r="I19" s="122" t="s">
        <v>26</v>
      </c>
      <c r="J19" s="12" t="str">
        <f>IF('Rekapitulace stavby'!AN17="","",'Rekapitulace stavby'!AN17)</f>
        <v/>
      </c>
      <c r="L19" s="38"/>
    </row>
    <row r="20" s="1" customFormat="1" ht="6.96" customHeight="1">
      <c r="B20" s="38"/>
      <c r="I20" s="120"/>
      <c r="L20" s="38"/>
    </row>
    <row r="21" s="1" customFormat="1" ht="12" customHeight="1">
      <c r="B21" s="38"/>
      <c r="D21" s="119" t="s">
        <v>31</v>
      </c>
      <c r="I21" s="122" t="s">
        <v>25</v>
      </c>
      <c r="J21" s="12" t="str">
        <f>IF('Rekapitulace stavby'!AN19="","",'Rekapitulace stavby'!AN19)</f>
        <v/>
      </c>
      <c r="L21" s="38"/>
    </row>
    <row r="22" s="1" customFormat="1" ht="18" customHeight="1">
      <c r="B22" s="38"/>
      <c r="E22" s="12" t="str">
        <f>IF('Rekapitulace stavby'!E20="","",'Rekapitulace stavby'!E20)</f>
        <v xml:space="preserve"> </v>
      </c>
      <c r="I22" s="122" t="s">
        <v>26</v>
      </c>
      <c r="J22" s="12" t="str">
        <f>IF('Rekapitulace stavby'!AN20="","",'Rekapitulace stavby'!AN20)</f>
        <v/>
      </c>
      <c r="L22" s="38"/>
    </row>
    <row r="23" s="1" customFormat="1" ht="6.96" customHeight="1">
      <c r="B23" s="38"/>
      <c r="I23" s="120"/>
      <c r="L23" s="38"/>
    </row>
    <row r="24" s="1" customFormat="1" ht="12" customHeight="1">
      <c r="B24" s="38"/>
      <c r="D24" s="119" t="s">
        <v>32</v>
      </c>
      <c r="I24" s="120"/>
      <c r="L24" s="38"/>
    </row>
    <row r="25" s="6" customFormat="1" ht="16.5" customHeight="1">
      <c r="B25" s="124"/>
      <c r="E25" s="125" t="s">
        <v>1</v>
      </c>
      <c r="F25" s="125"/>
      <c r="G25" s="125"/>
      <c r="H25" s="125"/>
      <c r="I25" s="126"/>
      <c r="L25" s="124"/>
    </row>
    <row r="26" s="1" customFormat="1" ht="6.96" customHeight="1">
      <c r="B26" s="38"/>
      <c r="I26" s="120"/>
      <c r="L26" s="38"/>
    </row>
    <row r="27" s="1" customFormat="1" ht="6.96" customHeight="1">
      <c r="B27" s="38"/>
      <c r="D27" s="66"/>
      <c r="E27" s="66"/>
      <c r="F27" s="66"/>
      <c r="G27" s="66"/>
      <c r="H27" s="66"/>
      <c r="I27" s="127"/>
      <c r="J27" s="66"/>
      <c r="K27" s="66"/>
      <c r="L27" s="38"/>
    </row>
    <row r="28" s="1" customFormat="1" ht="25.44" customHeight="1">
      <c r="B28" s="38"/>
      <c r="D28" s="128" t="s">
        <v>33</v>
      </c>
      <c r="I28" s="120"/>
      <c r="J28" s="129">
        <f>ROUND(J78, 2)</f>
        <v>0</v>
      </c>
      <c r="L28" s="38"/>
    </row>
    <row r="29" s="1" customFormat="1" ht="6.96" customHeight="1">
      <c r="B29" s="38"/>
      <c r="D29" s="66"/>
      <c r="E29" s="66"/>
      <c r="F29" s="66"/>
      <c r="G29" s="66"/>
      <c r="H29" s="66"/>
      <c r="I29" s="127"/>
      <c r="J29" s="66"/>
      <c r="K29" s="66"/>
      <c r="L29" s="38"/>
    </row>
    <row r="30" s="1" customFormat="1" ht="14.4" customHeight="1">
      <c r="B30" s="38"/>
      <c r="F30" s="130" t="s">
        <v>35</v>
      </c>
      <c r="I30" s="131" t="s">
        <v>34</v>
      </c>
      <c r="J30" s="130" t="s">
        <v>36</v>
      </c>
      <c r="L30" s="38"/>
    </row>
    <row r="31" s="1" customFormat="1" ht="14.4" customHeight="1">
      <c r="B31" s="38"/>
      <c r="D31" s="119" t="s">
        <v>37</v>
      </c>
      <c r="E31" s="119" t="s">
        <v>38</v>
      </c>
      <c r="F31" s="132">
        <f>ROUND((SUM(BE78:BE113)),  2)</f>
        <v>0</v>
      </c>
      <c r="I31" s="133">
        <v>0.20999999999999999</v>
      </c>
      <c r="J31" s="132">
        <f>ROUND(((SUM(BE78:BE113))*I31),  2)</f>
        <v>0</v>
      </c>
      <c r="L31" s="38"/>
    </row>
    <row r="32" s="1" customFormat="1" ht="14.4" customHeight="1">
      <c r="B32" s="38"/>
      <c r="E32" s="119" t="s">
        <v>39</v>
      </c>
      <c r="F32" s="132">
        <f>ROUND((SUM(BF78:BF113)),  2)</f>
        <v>0</v>
      </c>
      <c r="I32" s="133">
        <v>0.14999999999999999</v>
      </c>
      <c r="J32" s="132">
        <f>ROUND(((SUM(BF78:BF113))*I32),  2)</f>
        <v>0</v>
      </c>
      <c r="L32" s="38"/>
    </row>
    <row r="33" hidden="1" s="1" customFormat="1" ht="14.4" customHeight="1">
      <c r="B33" s="38"/>
      <c r="E33" s="119" t="s">
        <v>40</v>
      </c>
      <c r="F33" s="132">
        <f>ROUND((SUM(BG78:BG113)),  2)</f>
        <v>0</v>
      </c>
      <c r="I33" s="133">
        <v>0.20999999999999999</v>
      </c>
      <c r="J33" s="132">
        <f>0</f>
        <v>0</v>
      </c>
      <c r="L33" s="38"/>
    </row>
    <row r="34" hidden="1" s="1" customFormat="1" ht="14.4" customHeight="1">
      <c r="B34" s="38"/>
      <c r="E34" s="119" t="s">
        <v>41</v>
      </c>
      <c r="F34" s="132">
        <f>ROUND((SUM(BH78:BH113)),  2)</f>
        <v>0</v>
      </c>
      <c r="I34" s="133">
        <v>0.14999999999999999</v>
      </c>
      <c r="J34" s="132">
        <f>0</f>
        <v>0</v>
      </c>
      <c r="L34" s="38"/>
    </row>
    <row r="35" hidden="1" s="1" customFormat="1" ht="14.4" customHeight="1">
      <c r="B35" s="38"/>
      <c r="E35" s="119" t="s">
        <v>42</v>
      </c>
      <c r="F35" s="132">
        <f>ROUND((SUM(BI78:BI113)),  2)</f>
        <v>0</v>
      </c>
      <c r="I35" s="133">
        <v>0</v>
      </c>
      <c r="J35" s="132">
        <f>0</f>
        <v>0</v>
      </c>
      <c r="L35" s="38"/>
    </row>
    <row r="36" s="1" customFormat="1" ht="6.96" customHeight="1">
      <c r="B36" s="38"/>
      <c r="I36" s="120"/>
      <c r="L36" s="38"/>
    </row>
    <row r="37" s="1" customFormat="1" ht="25.44" customHeight="1">
      <c r="B37" s="38"/>
      <c r="C37" s="134"/>
      <c r="D37" s="135" t="s">
        <v>43</v>
      </c>
      <c r="E37" s="136"/>
      <c r="F37" s="136"/>
      <c r="G37" s="137" t="s">
        <v>44</v>
      </c>
      <c r="H37" s="138" t="s">
        <v>45</v>
      </c>
      <c r="I37" s="139"/>
      <c r="J37" s="140">
        <f>SUM(J28:J35)</f>
        <v>0</v>
      </c>
      <c r="K37" s="141"/>
      <c r="L37" s="38"/>
    </row>
    <row r="38" s="1" customFormat="1" ht="14.4" customHeight="1">
      <c r="B38" s="142"/>
      <c r="C38" s="143"/>
      <c r="D38" s="143"/>
      <c r="E38" s="143"/>
      <c r="F38" s="143"/>
      <c r="G38" s="143"/>
      <c r="H38" s="143"/>
      <c r="I38" s="144"/>
      <c r="J38" s="143"/>
      <c r="K38" s="143"/>
      <c r="L38" s="38"/>
    </row>
    <row r="42" s="1" customFormat="1" ht="6.96" customHeight="1">
      <c r="B42" s="145"/>
      <c r="C42" s="146"/>
      <c r="D42" s="146"/>
      <c r="E42" s="146"/>
      <c r="F42" s="146"/>
      <c r="G42" s="146"/>
      <c r="H42" s="146"/>
      <c r="I42" s="147"/>
      <c r="J42" s="146"/>
      <c r="K42" s="146"/>
      <c r="L42" s="38"/>
    </row>
    <row r="43" s="1" customFormat="1" ht="24.96" customHeight="1">
      <c r="B43" s="33"/>
      <c r="C43" s="18" t="s">
        <v>76</v>
      </c>
      <c r="D43" s="34"/>
      <c r="E43" s="34"/>
      <c r="F43" s="34"/>
      <c r="G43" s="34"/>
      <c r="H43" s="34"/>
      <c r="I43" s="120"/>
      <c r="J43" s="34"/>
      <c r="K43" s="34"/>
      <c r="L43" s="38"/>
    </row>
    <row r="44" s="1" customFormat="1" ht="6.96" customHeight="1">
      <c r="B44" s="33"/>
      <c r="C44" s="34"/>
      <c r="D44" s="34"/>
      <c r="E44" s="34"/>
      <c r="F44" s="34"/>
      <c r="G44" s="34"/>
      <c r="H44" s="34"/>
      <c r="I44" s="120"/>
      <c r="J44" s="34"/>
      <c r="K44" s="34"/>
      <c r="L44" s="38"/>
    </row>
    <row r="45" s="1" customFormat="1" ht="12" customHeight="1">
      <c r="B45" s="33"/>
      <c r="C45" s="27" t="s">
        <v>16</v>
      </c>
      <c r="D45" s="34"/>
      <c r="E45" s="34"/>
      <c r="F45" s="34"/>
      <c r="G45" s="34"/>
      <c r="H45" s="34"/>
      <c r="I45" s="120"/>
      <c r="J45" s="34"/>
      <c r="K45" s="34"/>
      <c r="L45" s="38"/>
    </row>
    <row r="46" s="1" customFormat="1" ht="16.5" customHeight="1">
      <c r="B46" s="33"/>
      <c r="C46" s="34"/>
      <c r="D46" s="34"/>
      <c r="E46" s="59" t="str">
        <f>E7</f>
        <v>ROZŠÍŘENÍ KAPACIT ZŠ ŠLAPANICE-VENKOVNÍ KANALIZACE-PAVILON C-KUCHYŇ</v>
      </c>
      <c r="F46" s="34"/>
      <c r="G46" s="34"/>
      <c r="H46" s="34"/>
      <c r="I46" s="120"/>
      <c r="J46" s="34"/>
      <c r="K46" s="34"/>
      <c r="L46" s="38"/>
    </row>
    <row r="47" s="1" customFormat="1" ht="6.96" customHeight="1">
      <c r="B47" s="33"/>
      <c r="C47" s="34"/>
      <c r="D47" s="34"/>
      <c r="E47" s="34"/>
      <c r="F47" s="34"/>
      <c r="G47" s="34"/>
      <c r="H47" s="34"/>
      <c r="I47" s="120"/>
      <c r="J47" s="34"/>
      <c r="K47" s="34"/>
      <c r="L47" s="38"/>
    </row>
    <row r="48" s="1" customFormat="1" ht="12" customHeight="1">
      <c r="B48" s="33"/>
      <c r="C48" s="27" t="s">
        <v>20</v>
      </c>
      <c r="D48" s="34"/>
      <c r="E48" s="34"/>
      <c r="F48" s="22" t="str">
        <f>F10</f>
        <v xml:space="preserve"> </v>
      </c>
      <c r="G48" s="34"/>
      <c r="H48" s="34"/>
      <c r="I48" s="122" t="s">
        <v>22</v>
      </c>
      <c r="J48" s="62" t="str">
        <f>IF(J10="","",J10)</f>
        <v>26. 10. 2018</v>
      </c>
      <c r="K48" s="34"/>
      <c r="L48" s="38"/>
    </row>
    <row r="49" s="1" customFormat="1" ht="6.96" customHeight="1">
      <c r="B49" s="33"/>
      <c r="C49" s="34"/>
      <c r="D49" s="34"/>
      <c r="E49" s="34"/>
      <c r="F49" s="34"/>
      <c r="G49" s="34"/>
      <c r="H49" s="34"/>
      <c r="I49" s="120"/>
      <c r="J49" s="34"/>
      <c r="K49" s="34"/>
      <c r="L49" s="38"/>
    </row>
    <row r="50" s="1" customFormat="1" ht="13.65" customHeight="1">
      <c r="B50" s="33"/>
      <c r="C50" s="27" t="s">
        <v>24</v>
      </c>
      <c r="D50" s="34"/>
      <c r="E50" s="34"/>
      <c r="F50" s="22" t="str">
        <f>E13</f>
        <v xml:space="preserve"> </v>
      </c>
      <c r="G50" s="34"/>
      <c r="H50" s="34"/>
      <c r="I50" s="122" t="s">
        <v>29</v>
      </c>
      <c r="J50" s="31" t="str">
        <f>E19</f>
        <v xml:space="preserve"> </v>
      </c>
      <c r="K50" s="34"/>
      <c r="L50" s="38"/>
    </row>
    <row r="51" s="1" customFormat="1" ht="13.65" customHeight="1">
      <c r="B51" s="33"/>
      <c r="C51" s="27" t="s">
        <v>27</v>
      </c>
      <c r="D51" s="34"/>
      <c r="E51" s="34"/>
      <c r="F51" s="22" t="str">
        <f>IF(E16="","",E16)</f>
        <v>Vyplň údaj</v>
      </c>
      <c r="G51" s="34"/>
      <c r="H51" s="34"/>
      <c r="I51" s="122" t="s">
        <v>31</v>
      </c>
      <c r="J51" s="31" t="str">
        <f>E22</f>
        <v xml:space="preserve"> </v>
      </c>
      <c r="K51" s="34"/>
      <c r="L51" s="38"/>
    </row>
    <row r="52" s="1" customFormat="1" ht="10.32" customHeight="1">
      <c r="B52" s="33"/>
      <c r="C52" s="34"/>
      <c r="D52" s="34"/>
      <c r="E52" s="34"/>
      <c r="F52" s="34"/>
      <c r="G52" s="34"/>
      <c r="H52" s="34"/>
      <c r="I52" s="120"/>
      <c r="J52" s="34"/>
      <c r="K52" s="34"/>
      <c r="L52" s="38"/>
    </row>
    <row r="53" s="1" customFormat="1" ht="29.28" customHeight="1">
      <c r="B53" s="33"/>
      <c r="C53" s="148" t="s">
        <v>77</v>
      </c>
      <c r="D53" s="149"/>
      <c r="E53" s="149"/>
      <c r="F53" s="149"/>
      <c r="G53" s="149"/>
      <c r="H53" s="149"/>
      <c r="I53" s="150"/>
      <c r="J53" s="151" t="s">
        <v>78</v>
      </c>
      <c r="K53" s="149"/>
      <c r="L53" s="38"/>
    </row>
    <row r="54" s="1" customFormat="1" ht="10.32" customHeight="1">
      <c r="B54" s="33"/>
      <c r="C54" s="34"/>
      <c r="D54" s="34"/>
      <c r="E54" s="34"/>
      <c r="F54" s="34"/>
      <c r="G54" s="34"/>
      <c r="H54" s="34"/>
      <c r="I54" s="120"/>
      <c r="J54" s="34"/>
      <c r="K54" s="34"/>
      <c r="L54" s="38"/>
    </row>
    <row r="55" s="1" customFormat="1" ht="22.8" customHeight="1">
      <c r="B55" s="33"/>
      <c r="C55" s="152" t="s">
        <v>79</v>
      </c>
      <c r="D55" s="34"/>
      <c r="E55" s="34"/>
      <c r="F55" s="34"/>
      <c r="G55" s="34"/>
      <c r="H55" s="34"/>
      <c r="I55" s="120"/>
      <c r="J55" s="93">
        <f>J78</f>
        <v>0</v>
      </c>
      <c r="K55" s="34"/>
      <c r="L55" s="38"/>
      <c r="AU55" s="12" t="s">
        <v>80</v>
      </c>
    </row>
    <row r="56" s="7" customFormat="1" ht="24.96" customHeight="1">
      <c r="B56" s="153"/>
      <c r="C56" s="154"/>
      <c r="D56" s="155" t="s">
        <v>81</v>
      </c>
      <c r="E56" s="156"/>
      <c r="F56" s="156"/>
      <c r="G56" s="156"/>
      <c r="H56" s="156"/>
      <c r="I56" s="157"/>
      <c r="J56" s="158">
        <f>J79</f>
        <v>0</v>
      </c>
      <c r="K56" s="154"/>
      <c r="L56" s="159"/>
    </row>
    <row r="57" s="8" customFormat="1" ht="19.92" customHeight="1">
      <c r="B57" s="160"/>
      <c r="C57" s="161"/>
      <c r="D57" s="162" t="s">
        <v>82</v>
      </c>
      <c r="E57" s="163"/>
      <c r="F57" s="163"/>
      <c r="G57" s="163"/>
      <c r="H57" s="163"/>
      <c r="I57" s="164"/>
      <c r="J57" s="165">
        <f>J80</f>
        <v>0</v>
      </c>
      <c r="K57" s="161"/>
      <c r="L57" s="166"/>
    </row>
    <row r="58" s="8" customFormat="1" ht="19.92" customHeight="1">
      <c r="B58" s="160"/>
      <c r="C58" s="161"/>
      <c r="D58" s="162" t="s">
        <v>83</v>
      </c>
      <c r="E58" s="163"/>
      <c r="F58" s="163"/>
      <c r="G58" s="163"/>
      <c r="H58" s="163"/>
      <c r="I58" s="164"/>
      <c r="J58" s="165">
        <f>J105</f>
        <v>0</v>
      </c>
      <c r="K58" s="161"/>
      <c r="L58" s="166"/>
    </row>
    <row r="59" s="7" customFormat="1" ht="24.96" customHeight="1">
      <c r="B59" s="153"/>
      <c r="C59" s="154"/>
      <c r="D59" s="155" t="s">
        <v>84</v>
      </c>
      <c r="E59" s="156"/>
      <c r="F59" s="156"/>
      <c r="G59" s="156"/>
      <c r="H59" s="156"/>
      <c r="I59" s="157"/>
      <c r="J59" s="158">
        <f>J108</f>
        <v>0</v>
      </c>
      <c r="K59" s="154"/>
      <c r="L59" s="159"/>
    </row>
    <row r="60" s="8" customFormat="1" ht="19.92" customHeight="1">
      <c r="B60" s="160"/>
      <c r="C60" s="161"/>
      <c r="D60" s="162" t="s">
        <v>85</v>
      </c>
      <c r="E60" s="163"/>
      <c r="F60" s="163"/>
      <c r="G60" s="163"/>
      <c r="H60" s="163"/>
      <c r="I60" s="164"/>
      <c r="J60" s="165">
        <f>J109</f>
        <v>0</v>
      </c>
      <c r="K60" s="161"/>
      <c r="L60" s="166"/>
    </row>
    <row r="61" s="1" customFormat="1" ht="21.84" customHeight="1">
      <c r="B61" s="33"/>
      <c r="C61" s="34"/>
      <c r="D61" s="34"/>
      <c r="E61" s="34"/>
      <c r="F61" s="34"/>
      <c r="G61" s="34"/>
      <c r="H61" s="34"/>
      <c r="I61" s="120"/>
      <c r="J61" s="34"/>
      <c r="K61" s="34"/>
      <c r="L61" s="38"/>
    </row>
    <row r="62" s="1" customFormat="1" ht="6.96" customHeight="1">
      <c r="B62" s="52"/>
      <c r="C62" s="53"/>
      <c r="D62" s="53"/>
      <c r="E62" s="53"/>
      <c r="F62" s="53"/>
      <c r="G62" s="53"/>
      <c r="H62" s="53"/>
      <c r="I62" s="144"/>
      <c r="J62" s="53"/>
      <c r="K62" s="53"/>
      <c r="L62" s="38"/>
    </row>
    <row r="66" s="1" customFormat="1" ht="6.96" customHeight="1">
      <c r="B66" s="54"/>
      <c r="C66" s="55"/>
      <c r="D66" s="55"/>
      <c r="E66" s="55"/>
      <c r="F66" s="55"/>
      <c r="G66" s="55"/>
      <c r="H66" s="55"/>
      <c r="I66" s="147"/>
      <c r="J66" s="55"/>
      <c r="K66" s="55"/>
      <c r="L66" s="38"/>
    </row>
    <row r="67" s="1" customFormat="1" ht="24.96" customHeight="1">
      <c r="B67" s="33"/>
      <c r="C67" s="18" t="s">
        <v>86</v>
      </c>
      <c r="D67" s="34"/>
      <c r="E67" s="34"/>
      <c r="F67" s="34"/>
      <c r="G67" s="34"/>
      <c r="H67" s="34"/>
      <c r="I67" s="120"/>
      <c r="J67" s="34"/>
      <c r="K67" s="34"/>
      <c r="L67" s="38"/>
    </row>
    <row r="68" s="1" customFormat="1" ht="6.96" customHeight="1">
      <c r="B68" s="33"/>
      <c r="C68" s="34"/>
      <c r="D68" s="34"/>
      <c r="E68" s="34"/>
      <c r="F68" s="34"/>
      <c r="G68" s="34"/>
      <c r="H68" s="34"/>
      <c r="I68" s="120"/>
      <c r="J68" s="34"/>
      <c r="K68" s="34"/>
      <c r="L68" s="38"/>
    </row>
    <row r="69" s="1" customFormat="1" ht="12" customHeight="1">
      <c r="B69" s="33"/>
      <c r="C69" s="27" t="s">
        <v>16</v>
      </c>
      <c r="D69" s="34"/>
      <c r="E69" s="34"/>
      <c r="F69" s="34"/>
      <c r="G69" s="34"/>
      <c r="H69" s="34"/>
      <c r="I69" s="120"/>
      <c r="J69" s="34"/>
      <c r="K69" s="34"/>
      <c r="L69" s="38"/>
    </row>
    <row r="70" s="1" customFormat="1" ht="16.5" customHeight="1">
      <c r="B70" s="33"/>
      <c r="C70" s="34"/>
      <c r="D70" s="34"/>
      <c r="E70" s="59" t="str">
        <f>E7</f>
        <v>ROZŠÍŘENÍ KAPACIT ZŠ ŠLAPANICE-VENKOVNÍ KANALIZACE-PAVILON C-KUCHYŇ</v>
      </c>
      <c r="F70" s="34"/>
      <c r="G70" s="34"/>
      <c r="H70" s="34"/>
      <c r="I70" s="120"/>
      <c r="J70" s="34"/>
      <c r="K70" s="34"/>
      <c r="L70" s="38"/>
    </row>
    <row r="71" s="1" customFormat="1" ht="6.96" customHeight="1">
      <c r="B71" s="33"/>
      <c r="C71" s="34"/>
      <c r="D71" s="34"/>
      <c r="E71" s="34"/>
      <c r="F71" s="34"/>
      <c r="G71" s="34"/>
      <c r="H71" s="34"/>
      <c r="I71" s="120"/>
      <c r="J71" s="34"/>
      <c r="K71" s="34"/>
      <c r="L71" s="38"/>
    </row>
    <row r="72" s="1" customFormat="1" ht="12" customHeight="1">
      <c r="B72" s="33"/>
      <c r="C72" s="27" t="s">
        <v>20</v>
      </c>
      <c r="D72" s="34"/>
      <c r="E72" s="34"/>
      <c r="F72" s="22" t="str">
        <f>F10</f>
        <v xml:space="preserve"> </v>
      </c>
      <c r="G72" s="34"/>
      <c r="H72" s="34"/>
      <c r="I72" s="122" t="s">
        <v>22</v>
      </c>
      <c r="J72" s="62" t="str">
        <f>IF(J10="","",J10)</f>
        <v>26. 10. 2018</v>
      </c>
      <c r="K72" s="34"/>
      <c r="L72" s="38"/>
    </row>
    <row r="73" s="1" customFormat="1" ht="6.96" customHeight="1">
      <c r="B73" s="33"/>
      <c r="C73" s="34"/>
      <c r="D73" s="34"/>
      <c r="E73" s="34"/>
      <c r="F73" s="34"/>
      <c r="G73" s="34"/>
      <c r="H73" s="34"/>
      <c r="I73" s="120"/>
      <c r="J73" s="34"/>
      <c r="K73" s="34"/>
      <c r="L73" s="38"/>
    </row>
    <row r="74" s="1" customFormat="1" ht="13.65" customHeight="1">
      <c r="B74" s="33"/>
      <c r="C74" s="27" t="s">
        <v>24</v>
      </c>
      <c r="D74" s="34"/>
      <c r="E74" s="34"/>
      <c r="F74" s="22" t="str">
        <f>E13</f>
        <v xml:space="preserve"> </v>
      </c>
      <c r="G74" s="34"/>
      <c r="H74" s="34"/>
      <c r="I74" s="122" t="s">
        <v>29</v>
      </c>
      <c r="J74" s="31" t="str">
        <f>E19</f>
        <v xml:space="preserve"> </v>
      </c>
      <c r="K74" s="34"/>
      <c r="L74" s="38"/>
    </row>
    <row r="75" s="1" customFormat="1" ht="13.65" customHeight="1">
      <c r="B75" s="33"/>
      <c r="C75" s="27" t="s">
        <v>27</v>
      </c>
      <c r="D75" s="34"/>
      <c r="E75" s="34"/>
      <c r="F75" s="22" t="str">
        <f>IF(E16="","",E16)</f>
        <v>Vyplň údaj</v>
      </c>
      <c r="G75" s="34"/>
      <c r="H75" s="34"/>
      <c r="I75" s="122" t="s">
        <v>31</v>
      </c>
      <c r="J75" s="31" t="str">
        <f>E22</f>
        <v xml:space="preserve"> </v>
      </c>
      <c r="K75" s="34"/>
      <c r="L75" s="38"/>
    </row>
    <row r="76" s="1" customFormat="1" ht="10.32" customHeight="1">
      <c r="B76" s="33"/>
      <c r="C76" s="34"/>
      <c r="D76" s="34"/>
      <c r="E76" s="34"/>
      <c r="F76" s="34"/>
      <c r="G76" s="34"/>
      <c r="H76" s="34"/>
      <c r="I76" s="120"/>
      <c r="J76" s="34"/>
      <c r="K76" s="34"/>
      <c r="L76" s="38"/>
    </row>
    <row r="77" s="9" customFormat="1" ht="29.28" customHeight="1">
      <c r="B77" s="167"/>
      <c r="C77" s="168" t="s">
        <v>87</v>
      </c>
      <c r="D77" s="169" t="s">
        <v>52</v>
      </c>
      <c r="E77" s="169" t="s">
        <v>48</v>
      </c>
      <c r="F77" s="169" t="s">
        <v>49</v>
      </c>
      <c r="G77" s="169" t="s">
        <v>88</v>
      </c>
      <c r="H77" s="169" t="s">
        <v>89</v>
      </c>
      <c r="I77" s="170" t="s">
        <v>90</v>
      </c>
      <c r="J77" s="171" t="s">
        <v>78</v>
      </c>
      <c r="K77" s="172" t="s">
        <v>91</v>
      </c>
      <c r="L77" s="173"/>
      <c r="M77" s="83" t="s">
        <v>1</v>
      </c>
      <c r="N77" s="84" t="s">
        <v>37</v>
      </c>
      <c r="O77" s="84" t="s">
        <v>92</v>
      </c>
      <c r="P77" s="84" t="s">
        <v>93</v>
      </c>
      <c r="Q77" s="84" t="s">
        <v>94</v>
      </c>
      <c r="R77" s="84" t="s">
        <v>95</v>
      </c>
      <c r="S77" s="84" t="s">
        <v>96</v>
      </c>
      <c r="T77" s="85" t="s">
        <v>97</v>
      </c>
    </row>
    <row r="78" s="1" customFormat="1" ht="22.8" customHeight="1">
      <c r="B78" s="33"/>
      <c r="C78" s="90" t="s">
        <v>98</v>
      </c>
      <c r="D78" s="34"/>
      <c r="E78" s="34"/>
      <c r="F78" s="34"/>
      <c r="G78" s="34"/>
      <c r="H78" s="34"/>
      <c r="I78" s="120"/>
      <c r="J78" s="174">
        <f>BK78</f>
        <v>0</v>
      </c>
      <c r="K78" s="34"/>
      <c r="L78" s="38"/>
      <c r="M78" s="86"/>
      <c r="N78" s="87"/>
      <c r="O78" s="87"/>
      <c r="P78" s="175">
        <f>P79+P108</f>
        <v>0</v>
      </c>
      <c r="Q78" s="87"/>
      <c r="R78" s="175">
        <f>R79+R108</f>
        <v>3.217695</v>
      </c>
      <c r="S78" s="87"/>
      <c r="T78" s="176">
        <f>T79+T108</f>
        <v>0</v>
      </c>
      <c r="AT78" s="12" t="s">
        <v>66</v>
      </c>
      <c r="AU78" s="12" t="s">
        <v>80</v>
      </c>
      <c r="BK78" s="177">
        <f>BK79+BK108</f>
        <v>0</v>
      </c>
    </row>
    <row r="79" s="10" customFormat="1" ht="25.92" customHeight="1">
      <c r="B79" s="178"/>
      <c r="C79" s="179"/>
      <c r="D79" s="180" t="s">
        <v>66</v>
      </c>
      <c r="E79" s="181" t="s">
        <v>99</v>
      </c>
      <c r="F79" s="181" t="s">
        <v>100</v>
      </c>
      <c r="G79" s="179"/>
      <c r="H79" s="179"/>
      <c r="I79" s="182"/>
      <c r="J79" s="183">
        <f>BK79</f>
        <v>0</v>
      </c>
      <c r="K79" s="179"/>
      <c r="L79" s="184"/>
      <c r="M79" s="185"/>
      <c r="N79" s="186"/>
      <c r="O79" s="186"/>
      <c r="P79" s="187">
        <f>P80+P105</f>
        <v>0</v>
      </c>
      <c r="Q79" s="186"/>
      <c r="R79" s="187">
        <f>R80+R105</f>
        <v>3.2080000000000002</v>
      </c>
      <c r="S79" s="186"/>
      <c r="T79" s="188">
        <f>T80+T105</f>
        <v>0</v>
      </c>
      <c r="AR79" s="189" t="s">
        <v>72</v>
      </c>
      <c r="AT79" s="190" t="s">
        <v>66</v>
      </c>
      <c r="AU79" s="190" t="s">
        <v>67</v>
      </c>
      <c r="AY79" s="189" t="s">
        <v>101</v>
      </c>
      <c r="BK79" s="191">
        <f>BK80+BK105</f>
        <v>0</v>
      </c>
    </row>
    <row r="80" s="10" customFormat="1" ht="22.8" customHeight="1">
      <c r="B80" s="178"/>
      <c r="C80" s="179"/>
      <c r="D80" s="180" t="s">
        <v>66</v>
      </c>
      <c r="E80" s="192" t="s">
        <v>72</v>
      </c>
      <c r="F80" s="192" t="s">
        <v>102</v>
      </c>
      <c r="G80" s="179"/>
      <c r="H80" s="179"/>
      <c r="I80" s="182"/>
      <c r="J80" s="193">
        <f>BK80</f>
        <v>0</v>
      </c>
      <c r="K80" s="179"/>
      <c r="L80" s="184"/>
      <c r="M80" s="185"/>
      <c r="N80" s="186"/>
      <c r="O80" s="186"/>
      <c r="P80" s="187">
        <f>SUM(P81:P104)</f>
        <v>0</v>
      </c>
      <c r="Q80" s="186"/>
      <c r="R80" s="187">
        <f>SUM(R81:R104)</f>
        <v>3.2080000000000002</v>
      </c>
      <c r="S80" s="186"/>
      <c r="T80" s="188">
        <f>SUM(T81:T104)</f>
        <v>0</v>
      </c>
      <c r="AR80" s="189" t="s">
        <v>72</v>
      </c>
      <c r="AT80" s="190" t="s">
        <v>66</v>
      </c>
      <c r="AU80" s="190" t="s">
        <v>72</v>
      </c>
      <c r="AY80" s="189" t="s">
        <v>101</v>
      </c>
      <c r="BK80" s="191">
        <f>SUM(BK81:BK104)</f>
        <v>0</v>
      </c>
    </row>
    <row r="81" s="1" customFormat="1" ht="16.5" customHeight="1">
      <c r="B81" s="33"/>
      <c r="C81" s="194" t="s">
        <v>72</v>
      </c>
      <c r="D81" s="194" t="s">
        <v>103</v>
      </c>
      <c r="E81" s="195" t="s">
        <v>104</v>
      </c>
      <c r="F81" s="196" t="s">
        <v>105</v>
      </c>
      <c r="G81" s="197" t="s">
        <v>106</v>
      </c>
      <c r="H81" s="198">
        <v>2.1600000000000001</v>
      </c>
      <c r="I81" s="199"/>
      <c r="J81" s="200">
        <f>ROUND(I81*H81,2)</f>
        <v>0</v>
      </c>
      <c r="K81" s="196" t="s">
        <v>107</v>
      </c>
      <c r="L81" s="38"/>
      <c r="M81" s="201" t="s">
        <v>1</v>
      </c>
      <c r="N81" s="202" t="s">
        <v>38</v>
      </c>
      <c r="O81" s="74"/>
      <c r="P81" s="203">
        <f>O81*H81</f>
        <v>0</v>
      </c>
      <c r="Q81" s="203">
        <v>0</v>
      </c>
      <c r="R81" s="203">
        <f>Q81*H81</f>
        <v>0</v>
      </c>
      <c r="S81" s="203">
        <v>0</v>
      </c>
      <c r="T81" s="204">
        <f>S81*H81</f>
        <v>0</v>
      </c>
      <c r="AR81" s="12" t="s">
        <v>108</v>
      </c>
      <c r="AT81" s="12" t="s">
        <v>103</v>
      </c>
      <c r="AU81" s="12" t="s">
        <v>74</v>
      </c>
      <c r="AY81" s="12" t="s">
        <v>101</v>
      </c>
      <c r="BE81" s="205">
        <f>IF(N81="základní",J81,0)</f>
        <v>0</v>
      </c>
      <c r="BF81" s="205">
        <f>IF(N81="snížená",J81,0)</f>
        <v>0</v>
      </c>
      <c r="BG81" s="205">
        <f>IF(N81="zákl. přenesená",J81,0)</f>
        <v>0</v>
      </c>
      <c r="BH81" s="205">
        <f>IF(N81="sníž. přenesená",J81,0)</f>
        <v>0</v>
      </c>
      <c r="BI81" s="205">
        <f>IF(N81="nulová",J81,0)</f>
        <v>0</v>
      </c>
      <c r="BJ81" s="12" t="s">
        <v>72</v>
      </c>
      <c r="BK81" s="205">
        <f>ROUND(I81*H81,2)</f>
        <v>0</v>
      </c>
      <c r="BL81" s="12" t="s">
        <v>108</v>
      </c>
      <c r="BM81" s="12" t="s">
        <v>109</v>
      </c>
    </row>
    <row r="82" s="1" customFormat="1">
      <c r="B82" s="33"/>
      <c r="C82" s="34"/>
      <c r="D82" s="206" t="s">
        <v>110</v>
      </c>
      <c r="E82" s="34"/>
      <c r="F82" s="207" t="s">
        <v>111</v>
      </c>
      <c r="G82" s="34"/>
      <c r="H82" s="34"/>
      <c r="I82" s="120"/>
      <c r="J82" s="34"/>
      <c r="K82" s="34"/>
      <c r="L82" s="38"/>
      <c r="M82" s="208"/>
      <c r="N82" s="74"/>
      <c r="O82" s="74"/>
      <c r="P82" s="74"/>
      <c r="Q82" s="74"/>
      <c r="R82" s="74"/>
      <c r="S82" s="74"/>
      <c r="T82" s="75"/>
      <c r="AT82" s="12" t="s">
        <v>110</v>
      </c>
      <c r="AU82" s="12" t="s">
        <v>74</v>
      </c>
    </row>
    <row r="83" s="1" customFormat="1" ht="16.5" customHeight="1">
      <c r="B83" s="33"/>
      <c r="C83" s="194" t="s">
        <v>74</v>
      </c>
      <c r="D83" s="194" t="s">
        <v>103</v>
      </c>
      <c r="E83" s="195" t="s">
        <v>112</v>
      </c>
      <c r="F83" s="196" t="s">
        <v>113</v>
      </c>
      <c r="G83" s="197" t="s">
        <v>106</v>
      </c>
      <c r="H83" s="198">
        <v>2.1600000000000001</v>
      </c>
      <c r="I83" s="199"/>
      <c r="J83" s="200">
        <f>ROUND(I83*H83,2)</f>
        <v>0</v>
      </c>
      <c r="K83" s="196" t="s">
        <v>107</v>
      </c>
      <c r="L83" s="38"/>
      <c r="M83" s="201" t="s">
        <v>1</v>
      </c>
      <c r="N83" s="202" t="s">
        <v>38</v>
      </c>
      <c r="O83" s="74"/>
      <c r="P83" s="203">
        <f>O83*H83</f>
        <v>0</v>
      </c>
      <c r="Q83" s="203">
        <v>0</v>
      </c>
      <c r="R83" s="203">
        <f>Q83*H83</f>
        <v>0</v>
      </c>
      <c r="S83" s="203">
        <v>0</v>
      </c>
      <c r="T83" s="204">
        <f>S83*H83</f>
        <v>0</v>
      </c>
      <c r="AR83" s="12" t="s">
        <v>108</v>
      </c>
      <c r="AT83" s="12" t="s">
        <v>103</v>
      </c>
      <c r="AU83" s="12" t="s">
        <v>74</v>
      </c>
      <c r="AY83" s="12" t="s">
        <v>101</v>
      </c>
      <c r="BE83" s="205">
        <f>IF(N83="základní",J83,0)</f>
        <v>0</v>
      </c>
      <c r="BF83" s="205">
        <f>IF(N83="snížená",J83,0)</f>
        <v>0</v>
      </c>
      <c r="BG83" s="205">
        <f>IF(N83="zákl. přenesená",J83,0)</f>
        <v>0</v>
      </c>
      <c r="BH83" s="205">
        <f>IF(N83="sníž. přenesená",J83,0)</f>
        <v>0</v>
      </c>
      <c r="BI83" s="205">
        <f>IF(N83="nulová",J83,0)</f>
        <v>0</v>
      </c>
      <c r="BJ83" s="12" t="s">
        <v>72</v>
      </c>
      <c r="BK83" s="205">
        <f>ROUND(I83*H83,2)</f>
        <v>0</v>
      </c>
      <c r="BL83" s="12" t="s">
        <v>108</v>
      </c>
      <c r="BM83" s="12" t="s">
        <v>114</v>
      </c>
    </row>
    <row r="84" s="1" customFormat="1">
      <c r="B84" s="33"/>
      <c r="C84" s="34"/>
      <c r="D84" s="206" t="s">
        <v>110</v>
      </c>
      <c r="E84" s="34"/>
      <c r="F84" s="207" t="s">
        <v>111</v>
      </c>
      <c r="G84" s="34"/>
      <c r="H84" s="34"/>
      <c r="I84" s="120"/>
      <c r="J84" s="34"/>
      <c r="K84" s="34"/>
      <c r="L84" s="38"/>
      <c r="M84" s="208"/>
      <c r="N84" s="74"/>
      <c r="O84" s="74"/>
      <c r="P84" s="74"/>
      <c r="Q84" s="74"/>
      <c r="R84" s="74"/>
      <c r="S84" s="74"/>
      <c r="T84" s="75"/>
      <c r="AT84" s="12" t="s">
        <v>110</v>
      </c>
      <c r="AU84" s="12" t="s">
        <v>74</v>
      </c>
    </row>
    <row r="85" s="1" customFormat="1" ht="16.5" customHeight="1">
      <c r="B85" s="33"/>
      <c r="C85" s="194" t="s">
        <v>115</v>
      </c>
      <c r="D85" s="194" t="s">
        <v>103</v>
      </c>
      <c r="E85" s="195" t="s">
        <v>116</v>
      </c>
      <c r="F85" s="196" t="s">
        <v>117</v>
      </c>
      <c r="G85" s="197" t="s">
        <v>106</v>
      </c>
      <c r="H85" s="198">
        <v>2.1600000000000001</v>
      </c>
      <c r="I85" s="199"/>
      <c r="J85" s="200">
        <f>ROUND(I85*H85,2)</f>
        <v>0</v>
      </c>
      <c r="K85" s="196" t="s">
        <v>118</v>
      </c>
      <c r="L85" s="38"/>
      <c r="M85" s="201" t="s">
        <v>1</v>
      </c>
      <c r="N85" s="202" t="s">
        <v>38</v>
      </c>
      <c r="O85" s="74"/>
      <c r="P85" s="203">
        <f>O85*H85</f>
        <v>0</v>
      </c>
      <c r="Q85" s="203">
        <v>0</v>
      </c>
      <c r="R85" s="203">
        <f>Q85*H85</f>
        <v>0</v>
      </c>
      <c r="S85" s="203">
        <v>0</v>
      </c>
      <c r="T85" s="204">
        <f>S85*H85</f>
        <v>0</v>
      </c>
      <c r="AR85" s="12" t="s">
        <v>108</v>
      </c>
      <c r="AT85" s="12" t="s">
        <v>103</v>
      </c>
      <c r="AU85" s="12" t="s">
        <v>74</v>
      </c>
      <c r="AY85" s="12" t="s">
        <v>101</v>
      </c>
      <c r="BE85" s="205">
        <f>IF(N85="základní",J85,0)</f>
        <v>0</v>
      </c>
      <c r="BF85" s="205">
        <f>IF(N85="snížená",J85,0)</f>
        <v>0</v>
      </c>
      <c r="BG85" s="205">
        <f>IF(N85="zákl. přenesená",J85,0)</f>
        <v>0</v>
      </c>
      <c r="BH85" s="205">
        <f>IF(N85="sníž. přenesená",J85,0)</f>
        <v>0</v>
      </c>
      <c r="BI85" s="205">
        <f>IF(N85="nulová",J85,0)</f>
        <v>0</v>
      </c>
      <c r="BJ85" s="12" t="s">
        <v>72</v>
      </c>
      <c r="BK85" s="205">
        <f>ROUND(I85*H85,2)</f>
        <v>0</v>
      </c>
      <c r="BL85" s="12" t="s">
        <v>108</v>
      </c>
      <c r="BM85" s="12" t="s">
        <v>119</v>
      </c>
    </row>
    <row r="86" s="1" customFormat="1">
      <c r="B86" s="33"/>
      <c r="C86" s="34"/>
      <c r="D86" s="206" t="s">
        <v>110</v>
      </c>
      <c r="E86" s="34"/>
      <c r="F86" s="207" t="s">
        <v>111</v>
      </c>
      <c r="G86" s="34"/>
      <c r="H86" s="34"/>
      <c r="I86" s="120"/>
      <c r="J86" s="34"/>
      <c r="K86" s="34"/>
      <c r="L86" s="38"/>
      <c r="M86" s="208"/>
      <c r="N86" s="74"/>
      <c r="O86" s="74"/>
      <c r="P86" s="74"/>
      <c r="Q86" s="74"/>
      <c r="R86" s="74"/>
      <c r="S86" s="74"/>
      <c r="T86" s="75"/>
      <c r="AT86" s="12" t="s">
        <v>110</v>
      </c>
      <c r="AU86" s="12" t="s">
        <v>74</v>
      </c>
    </row>
    <row r="87" s="1" customFormat="1" ht="16.5" customHeight="1">
      <c r="B87" s="33"/>
      <c r="C87" s="194" t="s">
        <v>108</v>
      </c>
      <c r="D87" s="194" t="s">
        <v>103</v>
      </c>
      <c r="E87" s="195" t="s">
        <v>120</v>
      </c>
      <c r="F87" s="196" t="s">
        <v>121</v>
      </c>
      <c r="G87" s="197" t="s">
        <v>106</v>
      </c>
      <c r="H87" s="198">
        <v>21.600000000000001</v>
      </c>
      <c r="I87" s="199"/>
      <c r="J87" s="200">
        <f>ROUND(I87*H87,2)</f>
        <v>0</v>
      </c>
      <c r="K87" s="196" t="s">
        <v>118</v>
      </c>
      <c r="L87" s="38"/>
      <c r="M87" s="201" t="s">
        <v>1</v>
      </c>
      <c r="N87" s="202" t="s">
        <v>38</v>
      </c>
      <c r="O87" s="74"/>
      <c r="P87" s="203">
        <f>O87*H87</f>
        <v>0</v>
      </c>
      <c r="Q87" s="203">
        <v>0</v>
      </c>
      <c r="R87" s="203">
        <f>Q87*H87</f>
        <v>0</v>
      </c>
      <c r="S87" s="203">
        <v>0</v>
      </c>
      <c r="T87" s="204">
        <f>S87*H87</f>
        <v>0</v>
      </c>
      <c r="AR87" s="12" t="s">
        <v>108</v>
      </c>
      <c r="AT87" s="12" t="s">
        <v>103</v>
      </c>
      <c r="AU87" s="12" t="s">
        <v>74</v>
      </c>
      <c r="AY87" s="12" t="s">
        <v>101</v>
      </c>
      <c r="BE87" s="205">
        <f>IF(N87="základní",J87,0)</f>
        <v>0</v>
      </c>
      <c r="BF87" s="205">
        <f>IF(N87="snížená",J87,0)</f>
        <v>0</v>
      </c>
      <c r="BG87" s="205">
        <f>IF(N87="zákl. přenesená",J87,0)</f>
        <v>0</v>
      </c>
      <c r="BH87" s="205">
        <f>IF(N87="sníž. přenesená",J87,0)</f>
        <v>0</v>
      </c>
      <c r="BI87" s="205">
        <f>IF(N87="nulová",J87,0)</f>
        <v>0</v>
      </c>
      <c r="BJ87" s="12" t="s">
        <v>72</v>
      </c>
      <c r="BK87" s="205">
        <f>ROUND(I87*H87,2)</f>
        <v>0</v>
      </c>
      <c r="BL87" s="12" t="s">
        <v>108</v>
      </c>
      <c r="BM87" s="12" t="s">
        <v>122</v>
      </c>
    </row>
    <row r="88" s="1" customFormat="1">
      <c r="B88" s="33"/>
      <c r="C88" s="34"/>
      <c r="D88" s="206" t="s">
        <v>110</v>
      </c>
      <c r="E88" s="34"/>
      <c r="F88" s="207" t="s">
        <v>123</v>
      </c>
      <c r="G88" s="34"/>
      <c r="H88" s="34"/>
      <c r="I88" s="120"/>
      <c r="J88" s="34"/>
      <c r="K88" s="34"/>
      <c r="L88" s="38"/>
      <c r="M88" s="208"/>
      <c r="N88" s="74"/>
      <c r="O88" s="74"/>
      <c r="P88" s="74"/>
      <c r="Q88" s="74"/>
      <c r="R88" s="74"/>
      <c r="S88" s="74"/>
      <c r="T88" s="75"/>
      <c r="AT88" s="12" t="s">
        <v>110</v>
      </c>
      <c r="AU88" s="12" t="s">
        <v>74</v>
      </c>
    </row>
    <row r="89" s="1" customFormat="1" ht="16.5" customHeight="1">
      <c r="B89" s="33"/>
      <c r="C89" s="194" t="s">
        <v>124</v>
      </c>
      <c r="D89" s="194" t="s">
        <v>103</v>
      </c>
      <c r="E89" s="195" t="s">
        <v>125</v>
      </c>
      <c r="F89" s="196" t="s">
        <v>126</v>
      </c>
      <c r="G89" s="197" t="s">
        <v>106</v>
      </c>
      <c r="H89" s="198">
        <v>2.1600000000000001</v>
      </c>
      <c r="I89" s="199"/>
      <c r="J89" s="200">
        <f>ROUND(I89*H89,2)</f>
        <v>0</v>
      </c>
      <c r="K89" s="196" t="s">
        <v>118</v>
      </c>
      <c r="L89" s="38"/>
      <c r="M89" s="201" t="s">
        <v>1</v>
      </c>
      <c r="N89" s="202" t="s">
        <v>38</v>
      </c>
      <c r="O89" s="74"/>
      <c r="P89" s="203">
        <f>O89*H89</f>
        <v>0</v>
      </c>
      <c r="Q89" s="203">
        <v>0</v>
      </c>
      <c r="R89" s="203">
        <f>Q89*H89</f>
        <v>0</v>
      </c>
      <c r="S89" s="203">
        <v>0</v>
      </c>
      <c r="T89" s="204">
        <f>S89*H89</f>
        <v>0</v>
      </c>
      <c r="AR89" s="12" t="s">
        <v>108</v>
      </c>
      <c r="AT89" s="12" t="s">
        <v>103</v>
      </c>
      <c r="AU89" s="12" t="s">
        <v>74</v>
      </c>
      <c r="AY89" s="12" t="s">
        <v>101</v>
      </c>
      <c r="BE89" s="205">
        <f>IF(N89="základní",J89,0)</f>
        <v>0</v>
      </c>
      <c r="BF89" s="205">
        <f>IF(N89="snížená",J89,0)</f>
        <v>0</v>
      </c>
      <c r="BG89" s="205">
        <f>IF(N89="zákl. přenesená",J89,0)</f>
        <v>0</v>
      </c>
      <c r="BH89" s="205">
        <f>IF(N89="sníž. přenesená",J89,0)</f>
        <v>0</v>
      </c>
      <c r="BI89" s="205">
        <f>IF(N89="nulová",J89,0)</f>
        <v>0</v>
      </c>
      <c r="BJ89" s="12" t="s">
        <v>72</v>
      </c>
      <c r="BK89" s="205">
        <f>ROUND(I89*H89,2)</f>
        <v>0</v>
      </c>
      <c r="BL89" s="12" t="s">
        <v>108</v>
      </c>
      <c r="BM89" s="12" t="s">
        <v>127</v>
      </c>
    </row>
    <row r="90" s="1" customFormat="1">
      <c r="B90" s="33"/>
      <c r="C90" s="34"/>
      <c r="D90" s="206" t="s">
        <v>110</v>
      </c>
      <c r="E90" s="34"/>
      <c r="F90" s="207" t="s">
        <v>111</v>
      </c>
      <c r="G90" s="34"/>
      <c r="H90" s="34"/>
      <c r="I90" s="120"/>
      <c r="J90" s="34"/>
      <c r="K90" s="34"/>
      <c r="L90" s="38"/>
      <c r="M90" s="208"/>
      <c r="N90" s="74"/>
      <c r="O90" s="74"/>
      <c r="P90" s="74"/>
      <c r="Q90" s="74"/>
      <c r="R90" s="74"/>
      <c r="S90" s="74"/>
      <c r="T90" s="75"/>
      <c r="AT90" s="12" t="s">
        <v>110</v>
      </c>
      <c r="AU90" s="12" t="s">
        <v>74</v>
      </c>
    </row>
    <row r="91" s="1" customFormat="1" ht="16.5" customHeight="1">
      <c r="B91" s="33"/>
      <c r="C91" s="194" t="s">
        <v>128</v>
      </c>
      <c r="D91" s="194" t="s">
        <v>103</v>
      </c>
      <c r="E91" s="195" t="s">
        <v>129</v>
      </c>
      <c r="F91" s="196" t="s">
        <v>130</v>
      </c>
      <c r="G91" s="197" t="s">
        <v>106</v>
      </c>
      <c r="H91" s="198">
        <v>2.1600000000000001</v>
      </c>
      <c r="I91" s="199"/>
      <c r="J91" s="200">
        <f>ROUND(I91*H91,2)</f>
        <v>0</v>
      </c>
      <c r="K91" s="196" t="s">
        <v>107</v>
      </c>
      <c r="L91" s="38"/>
      <c r="M91" s="201" t="s">
        <v>1</v>
      </c>
      <c r="N91" s="202" t="s">
        <v>38</v>
      </c>
      <c r="O91" s="74"/>
      <c r="P91" s="203">
        <f>O91*H91</f>
        <v>0</v>
      </c>
      <c r="Q91" s="203">
        <v>0</v>
      </c>
      <c r="R91" s="203">
        <f>Q91*H91</f>
        <v>0</v>
      </c>
      <c r="S91" s="203">
        <v>0</v>
      </c>
      <c r="T91" s="204">
        <f>S91*H91</f>
        <v>0</v>
      </c>
      <c r="AR91" s="12" t="s">
        <v>108</v>
      </c>
      <c r="AT91" s="12" t="s">
        <v>103</v>
      </c>
      <c r="AU91" s="12" t="s">
        <v>74</v>
      </c>
      <c r="AY91" s="12" t="s">
        <v>101</v>
      </c>
      <c r="BE91" s="205">
        <f>IF(N91="základní",J91,0)</f>
        <v>0</v>
      </c>
      <c r="BF91" s="205">
        <f>IF(N91="snížená",J91,0)</f>
        <v>0</v>
      </c>
      <c r="BG91" s="205">
        <f>IF(N91="zákl. přenesená",J91,0)</f>
        <v>0</v>
      </c>
      <c r="BH91" s="205">
        <f>IF(N91="sníž. přenesená",J91,0)</f>
        <v>0</v>
      </c>
      <c r="BI91" s="205">
        <f>IF(N91="nulová",J91,0)</f>
        <v>0</v>
      </c>
      <c r="BJ91" s="12" t="s">
        <v>72</v>
      </c>
      <c r="BK91" s="205">
        <f>ROUND(I91*H91,2)</f>
        <v>0</v>
      </c>
      <c r="BL91" s="12" t="s">
        <v>108</v>
      </c>
      <c r="BM91" s="12" t="s">
        <v>131</v>
      </c>
    </row>
    <row r="92" s="1" customFormat="1">
      <c r="B92" s="33"/>
      <c r="C92" s="34"/>
      <c r="D92" s="206" t="s">
        <v>110</v>
      </c>
      <c r="E92" s="34"/>
      <c r="F92" s="207" t="s">
        <v>111</v>
      </c>
      <c r="G92" s="34"/>
      <c r="H92" s="34"/>
      <c r="I92" s="120"/>
      <c r="J92" s="34"/>
      <c r="K92" s="34"/>
      <c r="L92" s="38"/>
      <c r="M92" s="208"/>
      <c r="N92" s="74"/>
      <c r="O92" s="74"/>
      <c r="P92" s="74"/>
      <c r="Q92" s="74"/>
      <c r="R92" s="74"/>
      <c r="S92" s="74"/>
      <c r="T92" s="75"/>
      <c r="AT92" s="12" t="s">
        <v>110</v>
      </c>
      <c r="AU92" s="12" t="s">
        <v>74</v>
      </c>
    </row>
    <row r="93" s="1" customFormat="1" ht="16.5" customHeight="1">
      <c r="B93" s="33"/>
      <c r="C93" s="194" t="s">
        <v>132</v>
      </c>
      <c r="D93" s="194" t="s">
        <v>103</v>
      </c>
      <c r="E93" s="195" t="s">
        <v>133</v>
      </c>
      <c r="F93" s="196" t="s">
        <v>134</v>
      </c>
      <c r="G93" s="197" t="s">
        <v>135</v>
      </c>
      <c r="H93" s="198">
        <v>2.1600000000000001</v>
      </c>
      <c r="I93" s="199"/>
      <c r="J93" s="200">
        <f>ROUND(I93*H93,2)</f>
        <v>0</v>
      </c>
      <c r="K93" s="196" t="s">
        <v>107</v>
      </c>
      <c r="L93" s="38"/>
      <c r="M93" s="201" t="s">
        <v>1</v>
      </c>
      <c r="N93" s="202" t="s">
        <v>38</v>
      </c>
      <c r="O93" s="74"/>
      <c r="P93" s="203">
        <f>O93*H93</f>
        <v>0</v>
      </c>
      <c r="Q93" s="203">
        <v>0</v>
      </c>
      <c r="R93" s="203">
        <f>Q93*H93</f>
        <v>0</v>
      </c>
      <c r="S93" s="203">
        <v>0</v>
      </c>
      <c r="T93" s="204">
        <f>S93*H93</f>
        <v>0</v>
      </c>
      <c r="AR93" s="12" t="s">
        <v>108</v>
      </c>
      <c r="AT93" s="12" t="s">
        <v>103</v>
      </c>
      <c r="AU93" s="12" t="s">
        <v>74</v>
      </c>
      <c r="AY93" s="12" t="s">
        <v>101</v>
      </c>
      <c r="BE93" s="205">
        <f>IF(N93="základní",J93,0)</f>
        <v>0</v>
      </c>
      <c r="BF93" s="205">
        <f>IF(N93="snížená",J93,0)</f>
        <v>0</v>
      </c>
      <c r="BG93" s="205">
        <f>IF(N93="zákl. přenesená",J93,0)</f>
        <v>0</v>
      </c>
      <c r="BH93" s="205">
        <f>IF(N93="sníž. přenesená",J93,0)</f>
        <v>0</v>
      </c>
      <c r="BI93" s="205">
        <f>IF(N93="nulová",J93,0)</f>
        <v>0</v>
      </c>
      <c r="BJ93" s="12" t="s">
        <v>72</v>
      </c>
      <c r="BK93" s="205">
        <f>ROUND(I93*H93,2)</f>
        <v>0</v>
      </c>
      <c r="BL93" s="12" t="s">
        <v>108</v>
      </c>
      <c r="BM93" s="12" t="s">
        <v>136</v>
      </c>
    </row>
    <row r="94" s="1" customFormat="1">
      <c r="B94" s="33"/>
      <c r="C94" s="34"/>
      <c r="D94" s="206" t="s">
        <v>110</v>
      </c>
      <c r="E94" s="34"/>
      <c r="F94" s="207" t="s">
        <v>111</v>
      </c>
      <c r="G94" s="34"/>
      <c r="H94" s="34"/>
      <c r="I94" s="120"/>
      <c r="J94" s="34"/>
      <c r="K94" s="34"/>
      <c r="L94" s="38"/>
      <c r="M94" s="208"/>
      <c r="N94" s="74"/>
      <c r="O94" s="74"/>
      <c r="P94" s="74"/>
      <c r="Q94" s="74"/>
      <c r="R94" s="74"/>
      <c r="S94" s="74"/>
      <c r="T94" s="75"/>
      <c r="AT94" s="12" t="s">
        <v>110</v>
      </c>
      <c r="AU94" s="12" t="s">
        <v>74</v>
      </c>
    </row>
    <row r="95" s="1" customFormat="1" ht="16.5" customHeight="1">
      <c r="B95" s="33"/>
      <c r="C95" s="194" t="s">
        <v>137</v>
      </c>
      <c r="D95" s="194" t="s">
        <v>103</v>
      </c>
      <c r="E95" s="195" t="s">
        <v>138</v>
      </c>
      <c r="F95" s="196" t="s">
        <v>139</v>
      </c>
      <c r="G95" s="197" t="s">
        <v>106</v>
      </c>
      <c r="H95" s="198">
        <v>0.90000000000000002</v>
      </c>
      <c r="I95" s="199"/>
      <c r="J95" s="200">
        <f>ROUND(I95*H95,2)</f>
        <v>0</v>
      </c>
      <c r="K95" s="196" t="s">
        <v>107</v>
      </c>
      <c r="L95" s="38"/>
      <c r="M95" s="201" t="s">
        <v>1</v>
      </c>
      <c r="N95" s="202" t="s">
        <v>38</v>
      </c>
      <c r="O95" s="74"/>
      <c r="P95" s="203">
        <f>O95*H95</f>
        <v>0</v>
      </c>
      <c r="Q95" s="203">
        <v>0</v>
      </c>
      <c r="R95" s="203">
        <f>Q95*H95</f>
        <v>0</v>
      </c>
      <c r="S95" s="203">
        <v>0</v>
      </c>
      <c r="T95" s="204">
        <f>S95*H95</f>
        <v>0</v>
      </c>
      <c r="AR95" s="12" t="s">
        <v>108</v>
      </c>
      <c r="AT95" s="12" t="s">
        <v>103</v>
      </c>
      <c r="AU95" s="12" t="s">
        <v>74</v>
      </c>
      <c r="AY95" s="12" t="s">
        <v>101</v>
      </c>
      <c r="BE95" s="205">
        <f>IF(N95="základní",J95,0)</f>
        <v>0</v>
      </c>
      <c r="BF95" s="205">
        <f>IF(N95="snížená",J95,0)</f>
        <v>0</v>
      </c>
      <c r="BG95" s="205">
        <f>IF(N95="zákl. přenesená",J95,0)</f>
        <v>0</v>
      </c>
      <c r="BH95" s="205">
        <f>IF(N95="sníž. přenesená",J95,0)</f>
        <v>0</v>
      </c>
      <c r="BI95" s="205">
        <f>IF(N95="nulová",J95,0)</f>
        <v>0</v>
      </c>
      <c r="BJ95" s="12" t="s">
        <v>72</v>
      </c>
      <c r="BK95" s="205">
        <f>ROUND(I95*H95,2)</f>
        <v>0</v>
      </c>
      <c r="BL95" s="12" t="s">
        <v>108</v>
      </c>
      <c r="BM95" s="12" t="s">
        <v>140</v>
      </c>
    </row>
    <row r="96" s="1" customFormat="1">
      <c r="B96" s="33"/>
      <c r="C96" s="34"/>
      <c r="D96" s="206" t="s">
        <v>110</v>
      </c>
      <c r="E96" s="34"/>
      <c r="F96" s="207" t="s">
        <v>141</v>
      </c>
      <c r="G96" s="34"/>
      <c r="H96" s="34"/>
      <c r="I96" s="120"/>
      <c r="J96" s="34"/>
      <c r="K96" s="34"/>
      <c r="L96" s="38"/>
      <c r="M96" s="208"/>
      <c r="N96" s="74"/>
      <c r="O96" s="74"/>
      <c r="P96" s="74"/>
      <c r="Q96" s="74"/>
      <c r="R96" s="74"/>
      <c r="S96" s="74"/>
      <c r="T96" s="75"/>
      <c r="AT96" s="12" t="s">
        <v>110</v>
      </c>
      <c r="AU96" s="12" t="s">
        <v>74</v>
      </c>
    </row>
    <row r="97" s="1" customFormat="1" ht="16.5" customHeight="1">
      <c r="B97" s="33"/>
      <c r="C97" s="209" t="s">
        <v>142</v>
      </c>
      <c r="D97" s="209" t="s">
        <v>143</v>
      </c>
      <c r="E97" s="210" t="s">
        <v>144</v>
      </c>
      <c r="F97" s="211" t="s">
        <v>145</v>
      </c>
      <c r="G97" s="212" t="s">
        <v>135</v>
      </c>
      <c r="H97" s="213">
        <v>1.48</v>
      </c>
      <c r="I97" s="214"/>
      <c r="J97" s="215">
        <f>ROUND(I97*H97,2)</f>
        <v>0</v>
      </c>
      <c r="K97" s="211" t="s">
        <v>118</v>
      </c>
      <c r="L97" s="216"/>
      <c r="M97" s="217" t="s">
        <v>1</v>
      </c>
      <c r="N97" s="218" t="s">
        <v>38</v>
      </c>
      <c r="O97" s="74"/>
      <c r="P97" s="203">
        <f>O97*H97</f>
        <v>0</v>
      </c>
      <c r="Q97" s="203">
        <v>1</v>
      </c>
      <c r="R97" s="203">
        <f>Q97*H97</f>
        <v>1.48</v>
      </c>
      <c r="S97" s="203">
        <v>0</v>
      </c>
      <c r="T97" s="204">
        <f>S97*H97</f>
        <v>0</v>
      </c>
      <c r="AR97" s="12" t="s">
        <v>137</v>
      </c>
      <c r="AT97" s="12" t="s">
        <v>143</v>
      </c>
      <c r="AU97" s="12" t="s">
        <v>74</v>
      </c>
      <c r="AY97" s="12" t="s">
        <v>101</v>
      </c>
      <c r="BE97" s="205">
        <f>IF(N97="základní",J97,0)</f>
        <v>0</v>
      </c>
      <c r="BF97" s="205">
        <f>IF(N97="snížená",J97,0)</f>
        <v>0</v>
      </c>
      <c r="BG97" s="205">
        <f>IF(N97="zákl. přenesená",J97,0)</f>
        <v>0</v>
      </c>
      <c r="BH97" s="205">
        <f>IF(N97="sníž. přenesená",J97,0)</f>
        <v>0</v>
      </c>
      <c r="BI97" s="205">
        <f>IF(N97="nulová",J97,0)</f>
        <v>0</v>
      </c>
      <c r="BJ97" s="12" t="s">
        <v>72</v>
      </c>
      <c r="BK97" s="205">
        <f>ROUND(I97*H97,2)</f>
        <v>0</v>
      </c>
      <c r="BL97" s="12" t="s">
        <v>108</v>
      </c>
      <c r="BM97" s="12" t="s">
        <v>146</v>
      </c>
    </row>
    <row r="98" s="1" customFormat="1">
      <c r="B98" s="33"/>
      <c r="C98" s="34"/>
      <c r="D98" s="206" t="s">
        <v>110</v>
      </c>
      <c r="E98" s="34"/>
      <c r="F98" s="207" t="s">
        <v>147</v>
      </c>
      <c r="G98" s="34"/>
      <c r="H98" s="34"/>
      <c r="I98" s="120"/>
      <c r="J98" s="34"/>
      <c r="K98" s="34"/>
      <c r="L98" s="38"/>
      <c r="M98" s="208"/>
      <c r="N98" s="74"/>
      <c r="O98" s="74"/>
      <c r="P98" s="74"/>
      <c r="Q98" s="74"/>
      <c r="R98" s="74"/>
      <c r="S98" s="74"/>
      <c r="T98" s="75"/>
      <c r="AT98" s="12" t="s">
        <v>110</v>
      </c>
      <c r="AU98" s="12" t="s">
        <v>74</v>
      </c>
    </row>
    <row r="99" s="1" customFormat="1" ht="16.5" customHeight="1">
      <c r="B99" s="33"/>
      <c r="C99" s="194" t="s">
        <v>148</v>
      </c>
      <c r="D99" s="194" t="s">
        <v>103</v>
      </c>
      <c r="E99" s="195" t="s">
        <v>149</v>
      </c>
      <c r="F99" s="196" t="s">
        <v>150</v>
      </c>
      <c r="G99" s="197" t="s">
        <v>106</v>
      </c>
      <c r="H99" s="198">
        <v>1.728</v>
      </c>
      <c r="I99" s="199"/>
      <c r="J99" s="200">
        <f>ROUND(I99*H99,2)</f>
        <v>0</v>
      </c>
      <c r="K99" s="196" t="s">
        <v>118</v>
      </c>
      <c r="L99" s="38"/>
      <c r="M99" s="201" t="s">
        <v>1</v>
      </c>
      <c r="N99" s="202" t="s">
        <v>38</v>
      </c>
      <c r="O99" s="74"/>
      <c r="P99" s="203">
        <f>O99*H99</f>
        <v>0</v>
      </c>
      <c r="Q99" s="203">
        <v>0</v>
      </c>
      <c r="R99" s="203">
        <f>Q99*H99</f>
        <v>0</v>
      </c>
      <c r="S99" s="203">
        <v>0</v>
      </c>
      <c r="T99" s="204">
        <f>S99*H99</f>
        <v>0</v>
      </c>
      <c r="AR99" s="12" t="s">
        <v>108</v>
      </c>
      <c r="AT99" s="12" t="s">
        <v>103</v>
      </c>
      <c r="AU99" s="12" t="s">
        <v>74</v>
      </c>
      <c r="AY99" s="12" t="s">
        <v>101</v>
      </c>
      <c r="BE99" s="205">
        <f>IF(N99="základní",J99,0)</f>
        <v>0</v>
      </c>
      <c r="BF99" s="205">
        <f>IF(N99="snížená",J99,0)</f>
        <v>0</v>
      </c>
      <c r="BG99" s="205">
        <f>IF(N99="zákl. přenesená",J99,0)</f>
        <v>0</v>
      </c>
      <c r="BH99" s="205">
        <f>IF(N99="sníž. přenesená",J99,0)</f>
        <v>0</v>
      </c>
      <c r="BI99" s="205">
        <f>IF(N99="nulová",J99,0)</f>
        <v>0</v>
      </c>
      <c r="BJ99" s="12" t="s">
        <v>72</v>
      </c>
      <c r="BK99" s="205">
        <f>ROUND(I99*H99,2)</f>
        <v>0</v>
      </c>
      <c r="BL99" s="12" t="s">
        <v>108</v>
      </c>
      <c r="BM99" s="12" t="s">
        <v>151</v>
      </c>
    </row>
    <row r="100" s="1" customFormat="1">
      <c r="B100" s="33"/>
      <c r="C100" s="34"/>
      <c r="D100" s="206" t="s">
        <v>110</v>
      </c>
      <c r="E100" s="34"/>
      <c r="F100" s="207" t="s">
        <v>152</v>
      </c>
      <c r="G100" s="34"/>
      <c r="H100" s="34"/>
      <c r="I100" s="120"/>
      <c r="J100" s="34"/>
      <c r="K100" s="34"/>
      <c r="L100" s="38"/>
      <c r="M100" s="208"/>
      <c r="N100" s="74"/>
      <c r="O100" s="74"/>
      <c r="P100" s="74"/>
      <c r="Q100" s="74"/>
      <c r="R100" s="74"/>
      <c r="S100" s="74"/>
      <c r="T100" s="75"/>
      <c r="AT100" s="12" t="s">
        <v>110</v>
      </c>
      <c r="AU100" s="12" t="s">
        <v>74</v>
      </c>
    </row>
    <row r="101" s="1" customFormat="1" ht="16.5" customHeight="1">
      <c r="B101" s="33"/>
      <c r="C101" s="209" t="s">
        <v>153</v>
      </c>
      <c r="D101" s="209" t="s">
        <v>143</v>
      </c>
      <c r="E101" s="210" t="s">
        <v>154</v>
      </c>
      <c r="F101" s="211" t="s">
        <v>155</v>
      </c>
      <c r="G101" s="212" t="s">
        <v>135</v>
      </c>
      <c r="H101" s="213">
        <v>1.728</v>
      </c>
      <c r="I101" s="214"/>
      <c r="J101" s="215">
        <f>ROUND(I101*H101,2)</f>
        <v>0</v>
      </c>
      <c r="K101" s="211" t="s">
        <v>107</v>
      </c>
      <c r="L101" s="216"/>
      <c r="M101" s="217" t="s">
        <v>1</v>
      </c>
      <c r="N101" s="218" t="s">
        <v>38</v>
      </c>
      <c r="O101" s="74"/>
      <c r="P101" s="203">
        <f>O101*H101</f>
        <v>0</v>
      </c>
      <c r="Q101" s="203">
        <v>1</v>
      </c>
      <c r="R101" s="203">
        <f>Q101*H101</f>
        <v>1.728</v>
      </c>
      <c r="S101" s="203">
        <v>0</v>
      </c>
      <c r="T101" s="204">
        <f>S101*H101</f>
        <v>0</v>
      </c>
      <c r="AR101" s="12" t="s">
        <v>137</v>
      </c>
      <c r="AT101" s="12" t="s">
        <v>143</v>
      </c>
      <c r="AU101" s="12" t="s">
        <v>74</v>
      </c>
      <c r="AY101" s="12" t="s">
        <v>101</v>
      </c>
      <c r="BE101" s="205">
        <f>IF(N101="základní",J101,0)</f>
        <v>0</v>
      </c>
      <c r="BF101" s="205">
        <f>IF(N101="snížená",J101,0)</f>
        <v>0</v>
      </c>
      <c r="BG101" s="205">
        <f>IF(N101="zákl. přenesená",J101,0)</f>
        <v>0</v>
      </c>
      <c r="BH101" s="205">
        <f>IF(N101="sníž. přenesená",J101,0)</f>
        <v>0</v>
      </c>
      <c r="BI101" s="205">
        <f>IF(N101="nulová",J101,0)</f>
        <v>0</v>
      </c>
      <c r="BJ101" s="12" t="s">
        <v>72</v>
      </c>
      <c r="BK101" s="205">
        <f>ROUND(I101*H101,2)</f>
        <v>0</v>
      </c>
      <c r="BL101" s="12" t="s">
        <v>108</v>
      </c>
      <c r="BM101" s="12" t="s">
        <v>156</v>
      </c>
    </row>
    <row r="102" s="1" customFormat="1">
      <c r="B102" s="33"/>
      <c r="C102" s="34"/>
      <c r="D102" s="206" t="s">
        <v>110</v>
      </c>
      <c r="E102" s="34"/>
      <c r="F102" s="207" t="s">
        <v>157</v>
      </c>
      <c r="G102" s="34"/>
      <c r="H102" s="34"/>
      <c r="I102" s="120"/>
      <c r="J102" s="34"/>
      <c r="K102" s="34"/>
      <c r="L102" s="38"/>
      <c r="M102" s="208"/>
      <c r="N102" s="74"/>
      <c r="O102" s="74"/>
      <c r="P102" s="74"/>
      <c r="Q102" s="74"/>
      <c r="R102" s="74"/>
      <c r="S102" s="74"/>
      <c r="T102" s="75"/>
      <c r="AT102" s="12" t="s">
        <v>110</v>
      </c>
      <c r="AU102" s="12" t="s">
        <v>74</v>
      </c>
    </row>
    <row r="103" s="1" customFormat="1" ht="16.5" customHeight="1">
      <c r="B103" s="33"/>
      <c r="C103" s="194" t="s">
        <v>158</v>
      </c>
      <c r="D103" s="194" t="s">
        <v>103</v>
      </c>
      <c r="E103" s="195" t="s">
        <v>159</v>
      </c>
      <c r="F103" s="196" t="s">
        <v>160</v>
      </c>
      <c r="G103" s="197" t="s">
        <v>161</v>
      </c>
      <c r="H103" s="198">
        <v>3</v>
      </c>
      <c r="I103" s="199"/>
      <c r="J103" s="200">
        <f>ROUND(I103*H103,2)</f>
        <v>0</v>
      </c>
      <c r="K103" s="196" t="s">
        <v>1</v>
      </c>
      <c r="L103" s="38"/>
      <c r="M103" s="201" t="s">
        <v>1</v>
      </c>
      <c r="N103" s="202" t="s">
        <v>38</v>
      </c>
      <c r="O103" s="74"/>
      <c r="P103" s="203">
        <f>O103*H103</f>
        <v>0</v>
      </c>
      <c r="Q103" s="203">
        <v>0</v>
      </c>
      <c r="R103" s="203">
        <f>Q103*H103</f>
        <v>0</v>
      </c>
      <c r="S103" s="203">
        <v>0</v>
      </c>
      <c r="T103" s="204">
        <f>S103*H103</f>
        <v>0</v>
      </c>
      <c r="AR103" s="12" t="s">
        <v>108</v>
      </c>
      <c r="AT103" s="12" t="s">
        <v>103</v>
      </c>
      <c r="AU103" s="12" t="s">
        <v>74</v>
      </c>
      <c r="AY103" s="12" t="s">
        <v>101</v>
      </c>
      <c r="BE103" s="205">
        <f>IF(N103="základní",J103,0)</f>
        <v>0</v>
      </c>
      <c r="BF103" s="205">
        <f>IF(N103="snížená",J103,0)</f>
        <v>0</v>
      </c>
      <c r="BG103" s="205">
        <f>IF(N103="zákl. přenesená",J103,0)</f>
        <v>0</v>
      </c>
      <c r="BH103" s="205">
        <f>IF(N103="sníž. přenesená",J103,0)</f>
        <v>0</v>
      </c>
      <c r="BI103" s="205">
        <f>IF(N103="nulová",J103,0)</f>
        <v>0</v>
      </c>
      <c r="BJ103" s="12" t="s">
        <v>72</v>
      </c>
      <c r="BK103" s="205">
        <f>ROUND(I103*H103,2)</f>
        <v>0</v>
      </c>
      <c r="BL103" s="12" t="s">
        <v>108</v>
      </c>
      <c r="BM103" s="12" t="s">
        <v>162</v>
      </c>
    </row>
    <row r="104" s="1" customFormat="1">
      <c r="B104" s="33"/>
      <c r="C104" s="34"/>
      <c r="D104" s="206" t="s">
        <v>110</v>
      </c>
      <c r="E104" s="34"/>
      <c r="F104" s="207" t="s">
        <v>152</v>
      </c>
      <c r="G104" s="34"/>
      <c r="H104" s="34"/>
      <c r="I104" s="120"/>
      <c r="J104" s="34"/>
      <c r="K104" s="34"/>
      <c r="L104" s="38"/>
      <c r="M104" s="208"/>
      <c r="N104" s="74"/>
      <c r="O104" s="74"/>
      <c r="P104" s="74"/>
      <c r="Q104" s="74"/>
      <c r="R104" s="74"/>
      <c r="S104" s="74"/>
      <c r="T104" s="75"/>
      <c r="AT104" s="12" t="s">
        <v>110</v>
      </c>
      <c r="AU104" s="12" t="s">
        <v>74</v>
      </c>
    </row>
    <row r="105" s="10" customFormat="1" ht="22.8" customHeight="1">
      <c r="B105" s="178"/>
      <c r="C105" s="179"/>
      <c r="D105" s="180" t="s">
        <v>66</v>
      </c>
      <c r="E105" s="192" t="s">
        <v>108</v>
      </c>
      <c r="F105" s="192" t="s">
        <v>163</v>
      </c>
      <c r="G105" s="179"/>
      <c r="H105" s="179"/>
      <c r="I105" s="182"/>
      <c r="J105" s="193">
        <f>BK105</f>
        <v>0</v>
      </c>
      <c r="K105" s="179"/>
      <c r="L105" s="184"/>
      <c r="M105" s="185"/>
      <c r="N105" s="186"/>
      <c r="O105" s="186"/>
      <c r="P105" s="187">
        <f>SUM(P106:P107)</f>
        <v>0</v>
      </c>
      <c r="Q105" s="186"/>
      <c r="R105" s="187">
        <f>SUM(R106:R107)</f>
        <v>0</v>
      </c>
      <c r="S105" s="186"/>
      <c r="T105" s="188">
        <f>SUM(T106:T107)</f>
        <v>0</v>
      </c>
      <c r="AR105" s="189" t="s">
        <v>72</v>
      </c>
      <c r="AT105" s="190" t="s">
        <v>66</v>
      </c>
      <c r="AU105" s="190" t="s">
        <v>72</v>
      </c>
      <c r="AY105" s="189" t="s">
        <v>101</v>
      </c>
      <c r="BK105" s="191">
        <f>SUM(BK106:BK107)</f>
        <v>0</v>
      </c>
    </row>
    <row r="106" s="1" customFormat="1" ht="16.5" customHeight="1">
      <c r="B106" s="33"/>
      <c r="C106" s="194" t="s">
        <v>164</v>
      </c>
      <c r="D106" s="194" t="s">
        <v>103</v>
      </c>
      <c r="E106" s="195" t="s">
        <v>165</v>
      </c>
      <c r="F106" s="196" t="s">
        <v>166</v>
      </c>
      <c r="G106" s="197" t="s">
        <v>106</v>
      </c>
      <c r="H106" s="198">
        <v>0.28000000000000003</v>
      </c>
      <c r="I106" s="199"/>
      <c r="J106" s="200">
        <f>ROUND(I106*H106,2)</f>
        <v>0</v>
      </c>
      <c r="K106" s="196" t="s">
        <v>107</v>
      </c>
      <c r="L106" s="38"/>
      <c r="M106" s="201" t="s">
        <v>1</v>
      </c>
      <c r="N106" s="202" t="s">
        <v>38</v>
      </c>
      <c r="O106" s="74"/>
      <c r="P106" s="203">
        <f>O106*H106</f>
        <v>0</v>
      </c>
      <c r="Q106" s="203">
        <v>0</v>
      </c>
      <c r="R106" s="203">
        <f>Q106*H106</f>
        <v>0</v>
      </c>
      <c r="S106" s="203">
        <v>0</v>
      </c>
      <c r="T106" s="204">
        <f>S106*H106</f>
        <v>0</v>
      </c>
      <c r="AR106" s="12" t="s">
        <v>108</v>
      </c>
      <c r="AT106" s="12" t="s">
        <v>103</v>
      </c>
      <c r="AU106" s="12" t="s">
        <v>74</v>
      </c>
      <c r="AY106" s="12" t="s">
        <v>101</v>
      </c>
      <c r="BE106" s="205">
        <f>IF(N106="základní",J106,0)</f>
        <v>0</v>
      </c>
      <c r="BF106" s="205">
        <f>IF(N106="snížená",J106,0)</f>
        <v>0</v>
      </c>
      <c r="BG106" s="205">
        <f>IF(N106="zákl. přenesená",J106,0)</f>
        <v>0</v>
      </c>
      <c r="BH106" s="205">
        <f>IF(N106="sníž. přenesená",J106,0)</f>
        <v>0</v>
      </c>
      <c r="BI106" s="205">
        <f>IF(N106="nulová",J106,0)</f>
        <v>0</v>
      </c>
      <c r="BJ106" s="12" t="s">
        <v>72</v>
      </c>
      <c r="BK106" s="205">
        <f>ROUND(I106*H106,2)</f>
        <v>0</v>
      </c>
      <c r="BL106" s="12" t="s">
        <v>108</v>
      </c>
      <c r="BM106" s="12" t="s">
        <v>167</v>
      </c>
    </row>
    <row r="107" s="1" customFormat="1">
      <c r="B107" s="33"/>
      <c r="C107" s="34"/>
      <c r="D107" s="206" t="s">
        <v>110</v>
      </c>
      <c r="E107" s="34"/>
      <c r="F107" s="207" t="s">
        <v>168</v>
      </c>
      <c r="G107" s="34"/>
      <c r="H107" s="34"/>
      <c r="I107" s="120"/>
      <c r="J107" s="34"/>
      <c r="K107" s="34"/>
      <c r="L107" s="38"/>
      <c r="M107" s="208"/>
      <c r="N107" s="74"/>
      <c r="O107" s="74"/>
      <c r="P107" s="74"/>
      <c r="Q107" s="74"/>
      <c r="R107" s="74"/>
      <c r="S107" s="74"/>
      <c r="T107" s="75"/>
      <c r="AT107" s="12" t="s">
        <v>110</v>
      </c>
      <c r="AU107" s="12" t="s">
        <v>74</v>
      </c>
    </row>
    <row r="108" s="10" customFormat="1" ht="25.92" customHeight="1">
      <c r="B108" s="178"/>
      <c r="C108" s="179"/>
      <c r="D108" s="180" t="s">
        <v>66</v>
      </c>
      <c r="E108" s="181" t="s">
        <v>169</v>
      </c>
      <c r="F108" s="181" t="s">
        <v>170</v>
      </c>
      <c r="G108" s="179"/>
      <c r="H108" s="179"/>
      <c r="I108" s="182"/>
      <c r="J108" s="183">
        <f>BK108</f>
        <v>0</v>
      </c>
      <c r="K108" s="179"/>
      <c r="L108" s="184"/>
      <c r="M108" s="185"/>
      <c r="N108" s="186"/>
      <c r="O108" s="186"/>
      <c r="P108" s="187">
        <f>P109</f>
        <v>0</v>
      </c>
      <c r="Q108" s="186"/>
      <c r="R108" s="187">
        <f>R109</f>
        <v>0.0096949999999999988</v>
      </c>
      <c r="S108" s="186"/>
      <c r="T108" s="188">
        <f>T109</f>
        <v>0</v>
      </c>
      <c r="AR108" s="189" t="s">
        <v>74</v>
      </c>
      <c r="AT108" s="190" t="s">
        <v>66</v>
      </c>
      <c r="AU108" s="190" t="s">
        <v>67</v>
      </c>
      <c r="AY108" s="189" t="s">
        <v>101</v>
      </c>
      <c r="BK108" s="191">
        <f>BK109</f>
        <v>0</v>
      </c>
    </row>
    <row r="109" s="10" customFormat="1" ht="22.8" customHeight="1">
      <c r="B109" s="178"/>
      <c r="C109" s="179"/>
      <c r="D109" s="180" t="s">
        <v>66</v>
      </c>
      <c r="E109" s="192" t="s">
        <v>171</v>
      </c>
      <c r="F109" s="192" t="s">
        <v>172</v>
      </c>
      <c r="G109" s="179"/>
      <c r="H109" s="179"/>
      <c r="I109" s="182"/>
      <c r="J109" s="193">
        <f>BK109</f>
        <v>0</v>
      </c>
      <c r="K109" s="179"/>
      <c r="L109" s="184"/>
      <c r="M109" s="185"/>
      <c r="N109" s="186"/>
      <c r="O109" s="186"/>
      <c r="P109" s="187">
        <f>SUM(P110:P113)</f>
        <v>0</v>
      </c>
      <c r="Q109" s="186"/>
      <c r="R109" s="187">
        <f>SUM(R110:R113)</f>
        <v>0.0096949999999999988</v>
      </c>
      <c r="S109" s="186"/>
      <c r="T109" s="188">
        <f>SUM(T110:T113)</f>
        <v>0</v>
      </c>
      <c r="AR109" s="189" t="s">
        <v>74</v>
      </c>
      <c r="AT109" s="190" t="s">
        <v>66</v>
      </c>
      <c r="AU109" s="190" t="s">
        <v>72</v>
      </c>
      <c r="AY109" s="189" t="s">
        <v>101</v>
      </c>
      <c r="BK109" s="191">
        <f>SUM(BK110:BK113)</f>
        <v>0</v>
      </c>
    </row>
    <row r="110" s="1" customFormat="1" ht="16.5" customHeight="1">
      <c r="B110" s="33"/>
      <c r="C110" s="194" t="s">
        <v>173</v>
      </c>
      <c r="D110" s="194" t="s">
        <v>103</v>
      </c>
      <c r="E110" s="195" t="s">
        <v>174</v>
      </c>
      <c r="F110" s="196" t="s">
        <v>175</v>
      </c>
      <c r="G110" s="197" t="s">
        <v>176</v>
      </c>
      <c r="H110" s="198">
        <v>3.5</v>
      </c>
      <c r="I110" s="199"/>
      <c r="J110" s="200">
        <f>ROUND(I110*H110,2)</f>
        <v>0</v>
      </c>
      <c r="K110" s="196" t="s">
        <v>107</v>
      </c>
      <c r="L110" s="38"/>
      <c r="M110" s="201" t="s">
        <v>1</v>
      </c>
      <c r="N110" s="202" t="s">
        <v>38</v>
      </c>
      <c r="O110" s="74"/>
      <c r="P110" s="203">
        <f>O110*H110</f>
        <v>0</v>
      </c>
      <c r="Q110" s="203">
        <v>0.0027699999999999999</v>
      </c>
      <c r="R110" s="203">
        <f>Q110*H110</f>
        <v>0.0096949999999999988</v>
      </c>
      <c r="S110" s="203">
        <v>0</v>
      </c>
      <c r="T110" s="204">
        <f>S110*H110</f>
        <v>0</v>
      </c>
      <c r="AR110" s="12" t="s">
        <v>177</v>
      </c>
      <c r="AT110" s="12" t="s">
        <v>103</v>
      </c>
      <c r="AU110" s="12" t="s">
        <v>74</v>
      </c>
      <c r="AY110" s="12" t="s">
        <v>101</v>
      </c>
      <c r="BE110" s="205">
        <f>IF(N110="základní",J110,0)</f>
        <v>0</v>
      </c>
      <c r="BF110" s="205">
        <f>IF(N110="snížená",J110,0)</f>
        <v>0</v>
      </c>
      <c r="BG110" s="205">
        <f>IF(N110="zákl. přenesená",J110,0)</f>
        <v>0</v>
      </c>
      <c r="BH110" s="205">
        <f>IF(N110="sníž. přenesená",J110,0)</f>
        <v>0</v>
      </c>
      <c r="BI110" s="205">
        <f>IF(N110="nulová",J110,0)</f>
        <v>0</v>
      </c>
      <c r="BJ110" s="12" t="s">
        <v>72</v>
      </c>
      <c r="BK110" s="205">
        <f>ROUND(I110*H110,2)</f>
        <v>0</v>
      </c>
      <c r="BL110" s="12" t="s">
        <v>177</v>
      </c>
      <c r="BM110" s="12" t="s">
        <v>178</v>
      </c>
    </row>
    <row r="111" s="1" customFormat="1">
      <c r="B111" s="33"/>
      <c r="C111" s="34"/>
      <c r="D111" s="206" t="s">
        <v>110</v>
      </c>
      <c r="E111" s="34"/>
      <c r="F111" s="207" t="s">
        <v>179</v>
      </c>
      <c r="G111" s="34"/>
      <c r="H111" s="34"/>
      <c r="I111" s="120"/>
      <c r="J111" s="34"/>
      <c r="K111" s="34"/>
      <c r="L111" s="38"/>
      <c r="M111" s="208"/>
      <c r="N111" s="74"/>
      <c r="O111" s="74"/>
      <c r="P111" s="74"/>
      <c r="Q111" s="74"/>
      <c r="R111" s="74"/>
      <c r="S111" s="74"/>
      <c r="T111" s="75"/>
      <c r="AT111" s="12" t="s">
        <v>110</v>
      </c>
      <c r="AU111" s="12" t="s">
        <v>74</v>
      </c>
    </row>
    <row r="112" s="1" customFormat="1" ht="16.5" customHeight="1">
      <c r="B112" s="33"/>
      <c r="C112" s="194" t="s">
        <v>8</v>
      </c>
      <c r="D112" s="194" t="s">
        <v>103</v>
      </c>
      <c r="E112" s="195" t="s">
        <v>180</v>
      </c>
      <c r="F112" s="196" t="s">
        <v>181</v>
      </c>
      <c r="G112" s="197" t="s">
        <v>176</v>
      </c>
      <c r="H112" s="198">
        <v>3.5</v>
      </c>
      <c r="I112" s="199"/>
      <c r="J112" s="200">
        <f>ROUND(I112*H112,2)</f>
        <v>0</v>
      </c>
      <c r="K112" s="196" t="s">
        <v>107</v>
      </c>
      <c r="L112" s="38"/>
      <c r="M112" s="201" t="s">
        <v>1</v>
      </c>
      <c r="N112" s="202" t="s">
        <v>38</v>
      </c>
      <c r="O112" s="74"/>
      <c r="P112" s="203">
        <f>O112*H112</f>
        <v>0</v>
      </c>
      <c r="Q112" s="203">
        <v>0</v>
      </c>
      <c r="R112" s="203">
        <f>Q112*H112</f>
        <v>0</v>
      </c>
      <c r="S112" s="203">
        <v>0</v>
      </c>
      <c r="T112" s="204">
        <f>S112*H112</f>
        <v>0</v>
      </c>
      <c r="AR112" s="12" t="s">
        <v>177</v>
      </c>
      <c r="AT112" s="12" t="s">
        <v>103</v>
      </c>
      <c r="AU112" s="12" t="s">
        <v>74</v>
      </c>
      <c r="AY112" s="12" t="s">
        <v>101</v>
      </c>
      <c r="BE112" s="205">
        <f>IF(N112="základní",J112,0)</f>
        <v>0</v>
      </c>
      <c r="BF112" s="205">
        <f>IF(N112="snížená",J112,0)</f>
        <v>0</v>
      </c>
      <c r="BG112" s="205">
        <f>IF(N112="zákl. přenesená",J112,0)</f>
        <v>0</v>
      </c>
      <c r="BH112" s="205">
        <f>IF(N112="sníž. přenesená",J112,0)</f>
        <v>0</v>
      </c>
      <c r="BI112" s="205">
        <f>IF(N112="nulová",J112,0)</f>
        <v>0</v>
      </c>
      <c r="BJ112" s="12" t="s">
        <v>72</v>
      </c>
      <c r="BK112" s="205">
        <f>ROUND(I112*H112,2)</f>
        <v>0</v>
      </c>
      <c r="BL112" s="12" t="s">
        <v>177</v>
      </c>
      <c r="BM112" s="12" t="s">
        <v>182</v>
      </c>
    </row>
    <row r="113" s="1" customFormat="1">
      <c r="B113" s="33"/>
      <c r="C113" s="34"/>
      <c r="D113" s="206" t="s">
        <v>110</v>
      </c>
      <c r="E113" s="34"/>
      <c r="F113" s="207" t="s">
        <v>183</v>
      </c>
      <c r="G113" s="34"/>
      <c r="H113" s="34"/>
      <c r="I113" s="120"/>
      <c r="J113" s="34"/>
      <c r="K113" s="34"/>
      <c r="L113" s="38"/>
      <c r="M113" s="219"/>
      <c r="N113" s="220"/>
      <c r="O113" s="220"/>
      <c r="P113" s="220"/>
      <c r="Q113" s="220"/>
      <c r="R113" s="220"/>
      <c r="S113" s="220"/>
      <c r="T113" s="221"/>
      <c r="AT113" s="12" t="s">
        <v>110</v>
      </c>
      <c r="AU113" s="12" t="s">
        <v>74</v>
      </c>
    </row>
    <row r="114" s="1" customFormat="1" ht="6.96" customHeight="1">
      <c r="B114" s="52"/>
      <c r="C114" s="53"/>
      <c r="D114" s="53"/>
      <c r="E114" s="53"/>
      <c r="F114" s="53"/>
      <c r="G114" s="53"/>
      <c r="H114" s="53"/>
      <c r="I114" s="144"/>
      <c r="J114" s="53"/>
      <c r="K114" s="53"/>
      <c r="L114" s="38"/>
    </row>
  </sheetData>
  <sheetProtection sheet="1" autoFilter="0" formatColumns="0" formatRows="0" objects="1" scenarios="1" spinCount="100000" saltValue="DvLl9Q+2Mpz22+TJ+jILyQOa6Ev/1SWPO3GYYduGzCgMB4sFEfkpOVwNOSlq5Pyx53wv3H/i9H2jdhL7RBRNvg==" hashValue="49xWQ1oCQTF8sz9ezf2t6Y29VzFJRfY0Ssgk6bPPG57UxtSQDeAwRKqWW8OHqI6JJST5iMqV4YpAMOoAmW+GTQ==" algorithmName="SHA-512" password="CC35"/>
  <autoFilter ref="C77:K113"/>
  <mergeCells count="6">
    <mergeCell ref="E7:H7"/>
    <mergeCell ref="E16:H16"/>
    <mergeCell ref="E25:H25"/>
    <mergeCell ref="E46:H46"/>
    <mergeCell ref="E70:H70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DESKTOP-NO7AODC\DELL</dc:creator>
  <cp:lastModifiedBy>DESKTOP-NO7AODC\DELL</cp:lastModifiedBy>
  <dcterms:created xsi:type="dcterms:W3CDTF">2019-02-12T05:14:31Z</dcterms:created>
  <dcterms:modified xsi:type="dcterms:W3CDTF">2019-02-12T05:14:32Z</dcterms:modified>
</cp:coreProperties>
</file>